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ent\Documents\google\Cours\Bureautique\Excel\exos\"/>
    </mc:Choice>
  </mc:AlternateContent>
  <bookViews>
    <workbookView xWindow="0" yWindow="0" windowWidth="19890" windowHeight="8490" activeTab="2"/>
  </bookViews>
  <sheets>
    <sheet name="sujet1" sheetId="1" r:id="rId1"/>
    <sheet name="sujet2" sheetId="3" r:id="rId2"/>
    <sheet name="sujet3" sheetId="4" r:id="rId3"/>
    <sheet name="sujet4" sheetId="5" r:id="rId4"/>
    <sheet name="sujet5" sheetId="6" r:id="rId5"/>
  </sheets>
  <definedNames>
    <definedName name="appreciation">sujet5!$F$19:$G$23</definedName>
    <definedName name="bilan">sujet3!$F$15:$G$18</definedName>
    <definedName name="code">#REF!</definedName>
    <definedName name="distance">sujet5!$D$20</definedName>
    <definedName name="entree">sujet2!$C$3</definedName>
    <definedName name="etuda">sujet4!$E$4</definedName>
    <definedName name="etudiant">sujet3!$C$4</definedName>
    <definedName name="etudiants">sujet2!$E$11</definedName>
    <definedName name="normal">sujet4!$C$4</definedName>
    <definedName name="points">sujet5!$D$19</definedName>
    <definedName name="pourcentages">sujet2!$F$7:$F$10</definedName>
    <definedName name="privilege">sujet4!$D$4</definedName>
    <definedName name="prix1">sujet3!$D$4</definedName>
    <definedName name="prix2">sujet3!$E$4</definedName>
    <definedName name="tableau">#REF!</definedName>
    <definedName name="total">sujet1!$D$15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5" i="1"/>
  <c r="E8" i="1" s="1"/>
  <c r="E14" i="1"/>
  <c r="E13" i="1"/>
  <c r="E12" i="1"/>
  <c r="E11" i="1"/>
  <c r="E10" i="1"/>
  <c r="E9" i="1"/>
  <c r="E7" i="1"/>
  <c r="E6" i="1"/>
  <c r="E5" i="1"/>
  <c r="D21" i="6" l="1"/>
  <c r="F14" i="6"/>
  <c r="E14" i="6"/>
  <c r="G14" i="6" s="1"/>
  <c r="F13" i="6"/>
  <c r="E13" i="6"/>
  <c r="G13" i="6" s="1"/>
  <c r="F12" i="6"/>
  <c r="E12" i="6"/>
  <c r="G12" i="6" s="1"/>
  <c r="G11" i="6"/>
  <c r="F11" i="6"/>
  <c r="E11" i="6"/>
  <c r="F10" i="6"/>
  <c r="E10" i="6"/>
  <c r="G10" i="6" s="1"/>
  <c r="F9" i="6"/>
  <c r="E9" i="6"/>
  <c r="G9" i="6" s="1"/>
  <c r="F8" i="6"/>
  <c r="E8" i="6"/>
  <c r="G8" i="6" s="1"/>
  <c r="F7" i="6"/>
  <c r="E7" i="6"/>
  <c r="G7" i="6" s="1"/>
  <c r="F6" i="6"/>
  <c r="E6" i="6"/>
  <c r="E15" i="6" l="1"/>
  <c r="G6" i="6"/>
  <c r="E9" i="5" l="1"/>
  <c r="E8" i="5"/>
  <c r="E7" i="5"/>
  <c r="E10" i="5" s="1"/>
  <c r="C10" i="5" l="1"/>
  <c r="B10" i="5"/>
  <c r="E14" i="4" l="1"/>
  <c r="D14" i="4"/>
  <c r="C14" i="4"/>
  <c r="E12" i="4"/>
  <c r="D12" i="4"/>
  <c r="C12" i="4"/>
  <c r="F11" i="4"/>
  <c r="G11" i="4" s="1"/>
  <c r="F10" i="4"/>
  <c r="G10" i="4" s="1"/>
  <c r="F9" i="4"/>
  <c r="G9" i="4" s="1"/>
  <c r="F8" i="4"/>
  <c r="G8" i="4" s="1"/>
  <c r="F7" i="4"/>
  <c r="G7" i="4" s="1"/>
  <c r="F6" i="4"/>
  <c r="G6" i="4" s="1"/>
  <c r="G5" i="4" l="1"/>
  <c r="E11" i="3"/>
  <c r="C11" i="3"/>
  <c r="F10" i="3"/>
  <c r="D10" i="3"/>
  <c r="F9" i="3"/>
  <c r="D9" i="3"/>
  <c r="F8" i="3"/>
  <c r="G8" i="3" s="1"/>
  <c r="D8" i="3"/>
  <c r="F7" i="3"/>
  <c r="D7" i="3"/>
  <c r="D11" i="3" s="1"/>
  <c r="F3" i="3"/>
  <c r="G10" i="3" l="1"/>
  <c r="G9" i="3"/>
  <c r="G7" i="3"/>
</calcChain>
</file>

<file path=xl/sharedStrings.xml><?xml version="1.0" encoding="utf-8"?>
<sst xmlns="http://schemas.openxmlformats.org/spreadsheetml/2006/main" count="76" uniqueCount="70">
  <si>
    <t>ALAZART</t>
  </si>
  <si>
    <t>AUD</t>
  </si>
  <si>
    <t>AUSSENAC</t>
  </si>
  <si>
    <t>BAGNOL</t>
  </si>
  <si>
    <t>BATISTE</t>
  </si>
  <si>
    <t>BELLE</t>
  </si>
  <si>
    <t>BERTHET</t>
  </si>
  <si>
    <t>BIZET</t>
  </si>
  <si>
    <t>Article 1</t>
  </si>
  <si>
    <t>Article 2</t>
  </si>
  <si>
    <t>Article 3</t>
  </si>
  <si>
    <t>Article 4</t>
  </si>
  <si>
    <t>Article 5</t>
  </si>
  <si>
    <t>Article 6</t>
  </si>
  <si>
    <t>Article 7</t>
  </si>
  <si>
    <t>Article 8</t>
  </si>
  <si>
    <t>Article 9</t>
  </si>
  <si>
    <t>Article 10</t>
  </si>
  <si>
    <t>Total</t>
  </si>
  <si>
    <t>Nombre d'articles :</t>
  </si>
  <si>
    <t>% dépenses</t>
  </si>
  <si>
    <t>Article</t>
  </si>
  <si>
    <t>Valeur</t>
  </si>
  <si>
    <t>Achats</t>
  </si>
  <si>
    <t>Entrée</t>
  </si>
  <si>
    <t>Date</t>
  </si>
  <si>
    <t>Zinzin ULCO</t>
  </si>
  <si>
    <t>Nombre d'entrées</t>
  </si>
  <si>
    <t>Recette</t>
  </si>
  <si>
    <t>Nombre d'étudiants</t>
  </si>
  <si>
    <t>Pourcentage étudiants ulco</t>
  </si>
  <si>
    <t>Boulogne</t>
  </si>
  <si>
    <t>Calais</t>
  </si>
  <si>
    <t>Dunkerque</t>
  </si>
  <si>
    <t>Saint Omer</t>
  </si>
  <si>
    <t>RESTO U</t>
  </si>
  <si>
    <t>Etudiant</t>
  </si>
  <si>
    <t>Prix1</t>
  </si>
  <si>
    <t>Prix2</t>
  </si>
  <si>
    <t>Lundi</t>
  </si>
  <si>
    <t>Mardi</t>
  </si>
  <si>
    <t>Mercredi</t>
  </si>
  <si>
    <t>Jeudi</t>
  </si>
  <si>
    <t>Vendredi</t>
  </si>
  <si>
    <t>Samedi</t>
  </si>
  <si>
    <t>Nombre de jours ayant plus de 40 repas</t>
  </si>
  <si>
    <t>faible</t>
  </si>
  <si>
    <t>moyen</t>
  </si>
  <si>
    <t>bon</t>
  </si>
  <si>
    <t>très bon</t>
  </si>
  <si>
    <t>Cinéma</t>
  </si>
  <si>
    <t>Normal</t>
  </si>
  <si>
    <t>Privilège</t>
  </si>
  <si>
    <t>Nombre de places</t>
  </si>
  <si>
    <t>Prix</t>
  </si>
  <si>
    <t>test cooper</t>
  </si>
  <si>
    <t>Nom</t>
  </si>
  <si>
    <t>Nb tours</t>
  </si>
  <si>
    <t>Distance</t>
  </si>
  <si>
    <t>Notes</t>
  </si>
  <si>
    <t>Appréciation</t>
  </si>
  <si>
    <t>Distance totale</t>
  </si>
  <si>
    <t>Points/tour</t>
  </si>
  <si>
    <t>très médiocre</t>
  </si>
  <si>
    <t>Dist/tour</t>
  </si>
  <si>
    <t>mediocre</t>
  </si>
  <si>
    <t>Tours Max</t>
  </si>
  <si>
    <t>moyenne</t>
  </si>
  <si>
    <t>bonne</t>
  </si>
  <si>
    <t>excellente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</si>
</sst>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1"/>
      <color rgb="FF605E5E"/>
      <name val="Verdana"/>
      <family val="2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ashDot">
        <color indexed="64"/>
      </right>
      <top/>
      <bottom style="hair">
        <color indexed="64"/>
      </bottom>
      <diagonal/>
    </border>
    <border>
      <left style="dashDot">
        <color indexed="64"/>
      </left>
      <right style="dashDot">
        <color indexed="64"/>
      </right>
      <top/>
      <bottom style="hair">
        <color indexed="64"/>
      </bottom>
      <diagonal/>
    </border>
    <border>
      <left style="dashDot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mediumDashed">
        <color auto="1"/>
      </bottom>
      <diagonal/>
    </border>
    <border>
      <left style="thin">
        <color auto="1"/>
      </left>
      <right style="thick">
        <color auto="1"/>
      </right>
      <top/>
      <bottom style="mediumDashed">
        <color auto="1"/>
      </bottom>
      <diagonal/>
    </border>
    <border>
      <left style="thick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ck">
        <color auto="1"/>
      </right>
      <top style="mediumDashed">
        <color auto="1"/>
      </top>
      <bottom style="mediumDashed">
        <color auto="1"/>
      </bottom>
      <diagonal/>
    </border>
    <border>
      <left style="thick">
        <color auto="1"/>
      </left>
      <right style="thin">
        <color auto="1"/>
      </right>
      <top style="medium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/>
      <diagonal/>
    </border>
    <border>
      <left style="thin">
        <color auto="1"/>
      </left>
      <right style="thin">
        <color auto="1"/>
      </right>
      <top style="medium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Dashed">
        <color auto="1"/>
      </top>
      <bottom style="thick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 vertical="center"/>
    </xf>
    <xf numFmtId="44" fontId="0" fillId="0" borderId="8" xfId="2" applyFont="1" applyBorder="1"/>
    <xf numFmtId="0" fontId="0" fillId="0" borderId="6" xfId="0" applyBorder="1"/>
    <xf numFmtId="0" fontId="0" fillId="0" borderId="15" xfId="0" applyBorder="1"/>
    <xf numFmtId="44" fontId="0" fillId="0" borderId="16" xfId="2" applyFont="1" applyBorder="1"/>
    <xf numFmtId="164" fontId="0" fillId="0" borderId="17" xfId="3" applyNumberFormat="1" applyFont="1" applyBorder="1"/>
    <xf numFmtId="0" fontId="0" fillId="0" borderId="18" xfId="0" applyBorder="1"/>
    <xf numFmtId="44" fontId="0" fillId="0" borderId="19" xfId="2" applyFont="1" applyBorder="1"/>
    <xf numFmtId="164" fontId="0" fillId="0" borderId="20" xfId="3" applyNumberFormat="1" applyFont="1" applyBorder="1"/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4" xfId="0" applyFill="1" applyBorder="1"/>
    <xf numFmtId="0" fontId="0" fillId="3" borderId="7" xfId="0" applyFill="1" applyBorder="1"/>
    <xf numFmtId="0" fontId="0" fillId="0" borderId="4" xfId="0" applyBorder="1"/>
    <xf numFmtId="0" fontId="0" fillId="2" borderId="21" xfId="0" applyFill="1" applyBorder="1"/>
    <xf numFmtId="6" fontId="0" fillId="0" borderId="11" xfId="0" applyNumberFormat="1" applyBorder="1"/>
    <xf numFmtId="14" fontId="0" fillId="0" borderId="11" xfId="0" applyNumberFormat="1" applyBorder="1"/>
    <xf numFmtId="0" fontId="0" fillId="0" borderId="0" xfId="0" applyAlignment="1">
      <alignment wrapText="1"/>
    </xf>
    <xf numFmtId="0" fontId="0" fillId="3" borderId="2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2" borderId="25" xfId="0" applyFill="1" applyBorder="1"/>
    <xf numFmtId="0" fontId="0" fillId="0" borderId="26" xfId="0" applyBorder="1"/>
    <xf numFmtId="44" fontId="0" fillId="0" borderId="27" xfId="2" applyFont="1" applyBorder="1"/>
    <xf numFmtId="0" fontId="0" fillId="0" borderId="28" xfId="3" applyNumberFormat="1" applyFont="1" applyBorder="1"/>
    <xf numFmtId="9" fontId="1" fillId="0" borderId="25" xfId="3" applyFont="1" applyBorder="1"/>
    <xf numFmtId="0" fontId="0" fillId="2" borderId="29" xfId="0" applyFill="1" applyBorder="1"/>
    <xf numFmtId="0" fontId="0" fillId="0" borderId="30" xfId="0" applyBorder="1"/>
    <xf numFmtId="44" fontId="0" fillId="0" borderId="31" xfId="2" applyFont="1" applyBorder="1"/>
    <xf numFmtId="0" fontId="0" fillId="0" borderId="32" xfId="3" applyNumberFormat="1" applyFont="1" applyBorder="1"/>
    <xf numFmtId="9" fontId="1" fillId="0" borderId="29" xfId="3" applyFont="1" applyBorder="1"/>
    <xf numFmtId="0" fontId="0" fillId="2" borderId="33" xfId="0" applyFill="1" applyBorder="1"/>
    <xf numFmtId="9" fontId="1" fillId="0" borderId="33" xfId="3" applyFont="1" applyBorder="1"/>
    <xf numFmtId="0" fontId="0" fillId="0" borderId="21" xfId="0" applyBorder="1"/>
    <xf numFmtId="44" fontId="0" fillId="0" borderId="34" xfId="2" applyFont="1" applyBorder="1"/>
    <xf numFmtId="9" fontId="0" fillId="0" borderId="0" xfId="0" applyNumberFormat="1"/>
    <xf numFmtId="0" fontId="0" fillId="0" borderId="0" xfId="0" applyFill="1" applyBorder="1"/>
    <xf numFmtId="44" fontId="0" fillId="0" borderId="0" xfId="2" applyFont="1" applyFill="1" applyBorder="1"/>
    <xf numFmtId="164" fontId="0" fillId="0" borderId="0" xfId="3" applyNumberFormat="1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4" fontId="0" fillId="3" borderId="21" xfId="2" applyFont="1" applyFill="1" applyBorder="1" applyAlignment="1">
      <alignment vertical="center" wrapText="1"/>
    </xf>
    <xf numFmtId="0" fontId="0" fillId="3" borderId="21" xfId="0" applyFill="1" applyBorder="1" applyAlignment="1">
      <alignment horizontal="center" vertical="center"/>
    </xf>
    <xf numFmtId="44" fontId="3" fillId="4" borderId="24" xfId="0" applyNumberFormat="1" applyFont="1" applyFill="1" applyBorder="1" applyAlignment="1">
      <alignment horizontal="center" vertical="center" wrapText="1"/>
    </xf>
    <xf numFmtId="0" fontId="0" fillId="2" borderId="35" xfId="0" applyFill="1" applyBorder="1"/>
    <xf numFmtId="0" fontId="0" fillId="0" borderId="36" xfId="0" applyNumberFormat="1" applyBorder="1"/>
    <xf numFmtId="0" fontId="0" fillId="0" borderId="37" xfId="2" applyNumberFormat="1" applyFont="1" applyBorder="1"/>
    <xf numFmtId="0" fontId="0" fillId="0" borderId="37" xfId="3" applyNumberFormat="1" applyFont="1" applyBorder="1"/>
    <xf numFmtId="44" fontId="0" fillId="0" borderId="37" xfId="2" applyFont="1" applyBorder="1"/>
    <xf numFmtId="9" fontId="1" fillId="0" borderId="38" xfId="3" applyFont="1" applyBorder="1"/>
    <xf numFmtId="0" fontId="0" fillId="2" borderId="39" xfId="0" applyFill="1" applyBorder="1"/>
    <xf numFmtId="0" fontId="0" fillId="0" borderId="40" xfId="0" applyNumberFormat="1" applyBorder="1"/>
    <xf numFmtId="0" fontId="0" fillId="0" borderId="41" xfId="2" applyNumberFormat="1" applyFont="1" applyBorder="1"/>
    <xf numFmtId="0" fontId="0" fillId="0" borderId="41" xfId="3" applyNumberFormat="1" applyFont="1" applyBorder="1"/>
    <xf numFmtId="44" fontId="0" fillId="0" borderId="41" xfId="2" applyFont="1" applyBorder="1"/>
    <xf numFmtId="9" fontId="1" fillId="0" borderId="42" xfId="3" applyFont="1" applyBorder="1"/>
    <xf numFmtId="0" fontId="0" fillId="2" borderId="43" xfId="0" applyFill="1" applyBorder="1"/>
    <xf numFmtId="0" fontId="0" fillId="0" borderId="44" xfId="0" applyNumberFormat="1" applyBorder="1"/>
    <xf numFmtId="0" fontId="0" fillId="0" borderId="45" xfId="2" applyNumberFormat="1" applyFont="1" applyBorder="1"/>
    <xf numFmtId="0" fontId="0" fillId="0" borderId="45" xfId="3" applyNumberFormat="1" applyFont="1" applyBorder="1"/>
    <xf numFmtId="44" fontId="0" fillId="0" borderId="46" xfId="2" applyFont="1" applyBorder="1"/>
    <xf numFmtId="9" fontId="1" fillId="0" borderId="47" xfId="3" applyFont="1" applyBorder="1"/>
    <xf numFmtId="0" fontId="0" fillId="0" borderId="7" xfId="0" applyNumberFormat="1" applyBorder="1"/>
    <xf numFmtId="0" fontId="0" fillId="0" borderId="48" xfId="0" applyNumberFormat="1" applyBorder="1"/>
    <xf numFmtId="0" fontId="0" fillId="0" borderId="8" xfId="0" applyNumberFormat="1" applyBorder="1"/>
    <xf numFmtId="0" fontId="0" fillId="2" borderId="21" xfId="0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1" xfId="0" applyBorder="1"/>
    <xf numFmtId="0" fontId="2" fillId="0" borderId="0" xfId="0" applyFont="1" applyFill="1" applyBorder="1" applyAlignment="1">
      <alignment vertical="center"/>
    </xf>
    <xf numFmtId="44" fontId="4" fillId="3" borderId="1" xfId="2" applyFont="1" applyFill="1" applyBorder="1" applyAlignment="1">
      <alignment horizontal="center" vertical="center"/>
    </xf>
    <xf numFmtId="44" fontId="4" fillId="3" borderId="49" xfId="2" applyFont="1" applyFill="1" applyBorder="1" applyAlignment="1">
      <alignment horizontal="center" vertical="center"/>
    </xf>
    <xf numFmtId="44" fontId="4" fillId="3" borderId="2" xfId="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4" fontId="4" fillId="3" borderId="5" xfId="2" applyFont="1" applyFill="1" applyBorder="1" applyAlignment="1">
      <alignment horizontal="center" wrapText="1"/>
    </xf>
    <xf numFmtId="44" fontId="4" fillId="3" borderId="50" xfId="2" applyFont="1" applyFill="1" applyBorder="1" applyAlignment="1">
      <alignment horizontal="center" wrapText="1"/>
    </xf>
    <xf numFmtId="44" fontId="4" fillId="3" borderId="6" xfId="2" applyFont="1" applyFill="1" applyBorder="1" applyAlignment="1">
      <alignment horizontal="center" wrapText="1"/>
    </xf>
    <xf numFmtId="44" fontId="0" fillId="0" borderId="0" xfId="2" applyFont="1" applyFill="1" applyBorder="1" applyAlignment="1">
      <alignment vertical="center" wrapText="1"/>
    </xf>
    <xf numFmtId="44" fontId="3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wrapText="1"/>
    </xf>
    <xf numFmtId="0" fontId="5" fillId="3" borderId="52" xfId="0" applyFont="1" applyFill="1" applyBorder="1" applyAlignment="1">
      <alignment horizontal="center" vertical="center"/>
    </xf>
    <xf numFmtId="44" fontId="3" fillId="0" borderId="0" xfId="0" applyNumberFormat="1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44" fontId="5" fillId="0" borderId="2" xfId="2" applyFont="1" applyFill="1" applyBorder="1" applyAlignment="1">
      <alignment horizontal="center" vertical="center"/>
    </xf>
    <xf numFmtId="9" fontId="1" fillId="0" borderId="0" xfId="3" applyFont="1" applyFill="1" applyBorder="1"/>
    <xf numFmtId="0" fontId="5" fillId="3" borderId="54" xfId="0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44" fontId="5" fillId="0" borderId="4" xfId="2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/>
    </xf>
    <xf numFmtId="44" fontId="5" fillId="0" borderId="6" xfId="2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44" fontId="5" fillId="0" borderId="21" xfId="0" applyNumberFormat="1" applyFont="1" applyFill="1" applyBorder="1" applyAlignment="1">
      <alignment horizontal="center" vertical="center"/>
    </xf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 vertical="center"/>
    </xf>
    <xf numFmtId="44" fontId="4" fillId="0" borderId="1" xfId="2" applyFont="1" applyFill="1" applyBorder="1"/>
    <xf numFmtId="0" fontId="4" fillId="0" borderId="2" xfId="2" applyNumberFormat="1" applyFont="1" applyFill="1" applyBorder="1" applyAlignment="1">
      <alignment horizontal="center" vertical="center"/>
    </xf>
    <xf numFmtId="44" fontId="4" fillId="0" borderId="3" xfId="2" applyFont="1" applyFill="1" applyBorder="1"/>
    <xf numFmtId="0" fontId="4" fillId="0" borderId="4" xfId="1" applyNumberFormat="1" applyFont="1" applyFill="1" applyBorder="1" applyAlignment="1">
      <alignment horizontal="center" vertical="center"/>
    </xf>
    <xf numFmtId="44" fontId="4" fillId="0" borderId="3" xfId="2" applyFont="1" applyFill="1" applyBorder="1" applyAlignment="1">
      <alignment horizontal="center" vertical="center"/>
    </xf>
    <xf numFmtId="0" fontId="4" fillId="0" borderId="4" xfId="2" applyNumberFormat="1" applyFont="1" applyFill="1" applyBorder="1" applyAlignment="1">
      <alignment horizontal="center" vertical="center"/>
    </xf>
    <xf numFmtId="44" fontId="4" fillId="0" borderId="5" xfId="2" applyFont="1" applyFill="1" applyBorder="1"/>
    <xf numFmtId="0" fontId="4" fillId="0" borderId="6" xfId="1" applyNumberFormat="1" applyFont="1" applyFill="1" applyBorder="1" applyAlignment="1">
      <alignment horizontal="center" vertical="center"/>
    </xf>
    <xf numFmtId="0" fontId="6" fillId="0" borderId="0" xfId="0" applyFont="1"/>
    <xf numFmtId="0" fontId="8" fillId="6" borderId="59" xfId="0" applyFont="1" applyFill="1" applyBorder="1" applyAlignment="1">
      <alignment horizontal="center" vertical="center"/>
    </xf>
    <xf numFmtId="0" fontId="8" fillId="6" borderId="60" xfId="0" applyFont="1" applyFill="1" applyBorder="1" applyAlignment="1">
      <alignment horizontal="center" vertical="center"/>
    </xf>
    <xf numFmtId="0" fontId="8" fillId="6" borderId="61" xfId="0" applyFont="1" applyFill="1" applyBorder="1" applyAlignment="1">
      <alignment horizontal="center" vertical="center"/>
    </xf>
    <xf numFmtId="0" fontId="8" fillId="7" borderId="62" xfId="0" applyFont="1" applyFill="1" applyBorder="1"/>
    <xf numFmtId="0" fontId="8" fillId="0" borderId="63" xfId="0" applyFont="1" applyBorder="1"/>
    <xf numFmtId="0" fontId="8" fillId="0" borderId="64" xfId="0" applyFont="1" applyBorder="1"/>
    <xf numFmtId="0" fontId="8" fillId="7" borderId="65" xfId="0" applyFont="1" applyFill="1" applyBorder="1"/>
    <xf numFmtId="0" fontId="8" fillId="0" borderId="66" xfId="0" applyFont="1" applyBorder="1"/>
    <xf numFmtId="0" fontId="8" fillId="0" borderId="67" xfId="0" applyFont="1" applyBorder="1"/>
    <xf numFmtId="0" fontId="8" fillId="0" borderId="68" xfId="0" applyFont="1" applyBorder="1"/>
    <xf numFmtId="0" fontId="3" fillId="0" borderId="21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9" fillId="0" borderId="0" xfId="0" applyFont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13</xdr:row>
      <xdr:rowOff>123825</xdr:rowOff>
    </xdr:from>
    <xdr:to>
      <xdr:col>6</xdr:col>
      <xdr:colOff>190500</xdr:colOff>
      <xdr:row>17</xdr:row>
      <xdr:rowOff>247650</xdr:rowOff>
    </xdr:to>
    <xdr:sp macro="" textlink="">
      <xdr:nvSpPr>
        <xdr:cNvPr id="2" name="Bulle ronde 1"/>
        <xdr:cNvSpPr/>
      </xdr:nvSpPr>
      <xdr:spPr>
        <a:xfrm>
          <a:off x="2381250" y="4333875"/>
          <a:ext cx="1619250" cy="914400"/>
        </a:xfrm>
        <a:prstGeom prst="wedgeEllipseCallout">
          <a:avLst>
            <a:gd name="adj1" fmla="val -65108"/>
            <a:gd name="adj2" fmla="val -7330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Mise en forme</a:t>
          </a:r>
          <a:r>
            <a:rPr lang="fr-FR" sz="1100" baseline="0"/>
            <a:t> s</a:t>
          </a:r>
          <a:r>
            <a:rPr lang="fr-FR" sz="1100"/>
            <a:t>i</a:t>
          </a:r>
          <a:r>
            <a:rPr lang="fr-FR" sz="1100" baseline="0"/>
            <a:t> les valeurs sont inférieures à 45</a:t>
          </a:r>
          <a:endParaRPr lang="fr-FR" sz="1100"/>
        </a:p>
      </xdr:txBody>
    </xdr:sp>
    <xdr:clientData/>
  </xdr:twoCellAnchor>
  <xdr:twoCellAnchor>
    <xdr:from>
      <xdr:col>4</xdr:col>
      <xdr:colOff>95250</xdr:colOff>
      <xdr:row>13</xdr:row>
      <xdr:rowOff>123825</xdr:rowOff>
    </xdr:from>
    <xdr:to>
      <xdr:col>6</xdr:col>
      <xdr:colOff>190500</xdr:colOff>
      <xdr:row>17</xdr:row>
      <xdr:rowOff>247650</xdr:rowOff>
    </xdr:to>
    <xdr:sp macro="" textlink="">
      <xdr:nvSpPr>
        <xdr:cNvPr id="11" name="Bulle ronde 10"/>
        <xdr:cNvSpPr/>
      </xdr:nvSpPr>
      <xdr:spPr>
        <a:xfrm>
          <a:off x="3143250" y="2847975"/>
          <a:ext cx="1619250" cy="914400"/>
        </a:xfrm>
        <a:prstGeom prst="wedgeEllipseCallout">
          <a:avLst>
            <a:gd name="adj1" fmla="val -65108"/>
            <a:gd name="adj2" fmla="val -7330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Mise en forme</a:t>
          </a:r>
          <a:r>
            <a:rPr lang="fr-FR" sz="1100" baseline="0"/>
            <a:t> s</a:t>
          </a:r>
          <a:r>
            <a:rPr lang="fr-FR" sz="1100"/>
            <a:t>i</a:t>
          </a:r>
          <a:r>
            <a:rPr lang="fr-FR" sz="1100" baseline="0"/>
            <a:t> les valeurs sont inférieures à 45</a:t>
          </a:r>
          <a:endParaRPr lang="fr-FR" sz="1100"/>
        </a:p>
      </xdr:txBody>
    </xdr:sp>
    <xdr:clientData/>
  </xdr:twoCellAnchor>
  <xdr:twoCellAnchor editAs="oneCell">
    <xdr:from>
      <xdr:col>8</xdr:col>
      <xdr:colOff>247650</xdr:colOff>
      <xdr:row>1</xdr:row>
      <xdr:rowOff>38100</xdr:rowOff>
    </xdr:from>
    <xdr:to>
      <xdr:col>13</xdr:col>
      <xdr:colOff>18602</xdr:colOff>
      <xdr:row>19</xdr:row>
      <xdr:rowOff>104279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228600"/>
          <a:ext cx="3580952" cy="39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15</xdr:row>
      <xdr:rowOff>57151</xdr:rowOff>
    </xdr:from>
    <xdr:to>
      <xdr:col>4</xdr:col>
      <xdr:colOff>600075</xdr:colOff>
      <xdr:row>18</xdr:row>
      <xdr:rowOff>133351</xdr:rowOff>
    </xdr:to>
    <xdr:sp macro="" textlink="">
      <xdr:nvSpPr>
        <xdr:cNvPr id="2" name="Bulle ronde 1"/>
        <xdr:cNvSpPr/>
      </xdr:nvSpPr>
      <xdr:spPr>
        <a:xfrm>
          <a:off x="1905000" y="3409951"/>
          <a:ext cx="1743075" cy="647700"/>
        </a:xfrm>
        <a:prstGeom prst="wedgeEllipseCallout">
          <a:avLst>
            <a:gd name="adj1" fmla="val 80774"/>
            <a:gd name="adj2" fmla="val -2157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Police en rouge si inférieur à 15%</a:t>
          </a:r>
        </a:p>
      </xdr:txBody>
    </xdr:sp>
    <xdr:clientData/>
  </xdr:twoCellAnchor>
  <xdr:twoCellAnchor editAs="oneCell">
    <xdr:from>
      <xdr:col>8</xdr:col>
      <xdr:colOff>438150</xdr:colOff>
      <xdr:row>1</xdr:row>
      <xdr:rowOff>76200</xdr:rowOff>
    </xdr:from>
    <xdr:to>
      <xdr:col>14</xdr:col>
      <xdr:colOff>266150</xdr:colOff>
      <xdr:row>19</xdr:row>
      <xdr:rowOff>75698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57975" y="266700"/>
          <a:ext cx="4400000" cy="40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11</xdr:row>
      <xdr:rowOff>85725</xdr:rowOff>
    </xdr:from>
    <xdr:to>
      <xdr:col>8</xdr:col>
      <xdr:colOff>333375</xdr:colOff>
      <xdr:row>13</xdr:row>
      <xdr:rowOff>438149</xdr:rowOff>
    </xdr:to>
    <xdr:sp macro="" textlink="">
      <xdr:nvSpPr>
        <xdr:cNvPr id="2" name="Bulle ronde 1"/>
        <xdr:cNvSpPr/>
      </xdr:nvSpPr>
      <xdr:spPr>
        <a:xfrm>
          <a:off x="4648200" y="2943225"/>
          <a:ext cx="2466975" cy="752474"/>
        </a:xfrm>
        <a:prstGeom prst="wedgeEllipseCallout">
          <a:avLst>
            <a:gd name="adj1" fmla="val -57226"/>
            <a:gd name="adj2" fmla="val -6057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Fond vert, texte</a:t>
          </a:r>
          <a:r>
            <a:rPr lang="fr-FR" sz="1100" baseline="0"/>
            <a:t> </a:t>
          </a:r>
          <a:r>
            <a:rPr lang="fr-FR" sz="1100"/>
            <a:t>vert foncé si supérieur à 850</a:t>
          </a:r>
        </a:p>
      </xdr:txBody>
    </xdr:sp>
    <xdr:clientData/>
  </xdr:twoCellAnchor>
  <xdr:twoCellAnchor editAs="oneCell">
    <xdr:from>
      <xdr:col>8</xdr:col>
      <xdr:colOff>695325</xdr:colOff>
      <xdr:row>1</xdr:row>
      <xdr:rowOff>66675</xdr:rowOff>
    </xdr:from>
    <xdr:to>
      <xdr:col>17</xdr:col>
      <xdr:colOff>408754</xdr:colOff>
      <xdr:row>19</xdr:row>
      <xdr:rowOff>104248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7125" y="257175"/>
          <a:ext cx="6571429" cy="42190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247651</xdr:colOff>
      <xdr:row>15</xdr:row>
      <xdr:rowOff>133351</xdr:rowOff>
    </xdr:from>
    <xdr:to>
      <xdr:col>6</xdr:col>
      <xdr:colOff>881062</xdr:colOff>
      <xdr:row>18</xdr:row>
      <xdr:rowOff>211931</xdr:rowOff>
    </xdr:to>
    <xdr:sp macro="" textlink="">
      <xdr:nvSpPr>
        <xdr:cNvPr id="2" name="Bulle ronde 1"/>
        <xdr:cNvSpPr/>
      </xdr:nvSpPr>
      <xdr:spPr>
        <a:xfrm>
          <a:off x="3962401" y="4905376"/>
          <a:ext cx="2538411" cy="792955"/>
        </a:xfrm>
        <a:prstGeom prst="wedgeEllipseCallout">
          <a:avLst>
            <a:gd name="adj1" fmla="val -34364"/>
            <a:gd name="adj2" fmla="val -20110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Fond vert, texte</a:t>
          </a:r>
          <a:r>
            <a:rPr lang="fr-FR" sz="1100" baseline="0"/>
            <a:t> </a:t>
          </a:r>
          <a:r>
            <a:rPr lang="fr-FR" sz="1100"/>
            <a:t>vert foncé si supérieur à</a:t>
          </a:r>
          <a:r>
            <a:rPr lang="fr-FR" sz="1100" baseline="0"/>
            <a:t> 50€</a:t>
          </a:r>
          <a:endParaRPr lang="fr-FR" sz="1100"/>
        </a:p>
      </xdr:txBody>
    </xdr:sp>
    <xdr:clientData/>
  </xdr:twoCellAnchor>
  <xdr:twoCellAnchor editAs="oneCell">
    <xdr:from>
      <xdr:col>8</xdr:col>
      <xdr:colOff>123825</xdr:colOff>
      <xdr:row>0</xdr:row>
      <xdr:rowOff>28575</xdr:rowOff>
    </xdr:from>
    <xdr:to>
      <xdr:col>15</xdr:col>
      <xdr:colOff>713634</xdr:colOff>
      <xdr:row>21</xdr:row>
      <xdr:rowOff>113621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8075" y="28575"/>
          <a:ext cx="5923809" cy="5428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54429</xdr:colOff>
      <xdr:row>10</xdr:row>
      <xdr:rowOff>40821</xdr:rowOff>
    </xdr:from>
    <xdr:to>
      <xdr:col>9</xdr:col>
      <xdr:colOff>340179</xdr:colOff>
      <xdr:row>14</xdr:row>
      <xdr:rowOff>232227</xdr:rowOff>
    </xdr:to>
    <xdr:sp macro="" textlink="">
      <xdr:nvSpPr>
        <xdr:cNvPr id="8" name="Bulle ronde 7"/>
        <xdr:cNvSpPr/>
      </xdr:nvSpPr>
      <xdr:spPr>
        <a:xfrm>
          <a:off x="6121854" y="3222171"/>
          <a:ext cx="1809750" cy="1296306"/>
        </a:xfrm>
        <a:prstGeom prst="wedgeEllipseCallout">
          <a:avLst>
            <a:gd name="adj1" fmla="val -56022"/>
            <a:gd name="adj2" fmla="val -12819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Fond jaune, texte</a:t>
          </a:r>
          <a:r>
            <a:rPr lang="fr-FR" sz="1100" baseline="0"/>
            <a:t> </a:t>
          </a:r>
          <a:r>
            <a:rPr lang="fr-FR" sz="1100"/>
            <a:t>jaune foncé si l'appréciation est excellente</a:t>
          </a:r>
        </a:p>
      </xdr:txBody>
    </xdr:sp>
    <xdr:clientData/>
  </xdr:twoCellAnchor>
  <xdr:twoCellAnchor editAs="oneCell">
    <xdr:from>
      <xdr:col>10</xdr:col>
      <xdr:colOff>104775</xdr:colOff>
      <xdr:row>2</xdr:row>
      <xdr:rowOff>19050</xdr:rowOff>
    </xdr:from>
    <xdr:to>
      <xdr:col>18</xdr:col>
      <xdr:colOff>618299</xdr:colOff>
      <xdr:row>22</xdr:row>
      <xdr:rowOff>189804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400050"/>
          <a:ext cx="6609524" cy="55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8"/>
  <sheetViews>
    <sheetView workbookViewId="0">
      <selection activeCell="H20" sqref="H20"/>
    </sheetView>
  </sheetViews>
  <sheetFormatPr baseColWidth="10" defaultRowHeight="15" x14ac:dyDescent="0.25"/>
  <cols>
    <col min="2" max="2" width="11.140625" customWidth="1"/>
  </cols>
  <sheetData>
    <row r="2" spans="3:7" ht="15.75" thickBot="1" x14ac:dyDescent="0.3"/>
    <row r="3" spans="3:7" ht="33.75" customHeight="1" thickBot="1" x14ac:dyDescent="0.3">
      <c r="C3" s="132" t="s">
        <v>23</v>
      </c>
      <c r="D3" s="133"/>
      <c r="E3" s="134"/>
    </row>
    <row r="4" spans="3:7" x14ac:dyDescent="0.25">
      <c r="C4" s="15" t="s">
        <v>21</v>
      </c>
      <c r="D4" s="16" t="s">
        <v>22</v>
      </c>
      <c r="E4" s="17" t="s">
        <v>20</v>
      </c>
    </row>
    <row r="5" spans="3:7" x14ac:dyDescent="0.25">
      <c r="C5" s="9" t="s">
        <v>8</v>
      </c>
      <c r="D5" s="10">
        <v>45</v>
      </c>
      <c r="E5" s="11">
        <f t="shared" ref="E5:E14" si="0">IF(D5="","",D5/total)</f>
        <v>0.29220779220779219</v>
      </c>
    </row>
    <row r="6" spans="3:7" x14ac:dyDescent="0.25">
      <c r="C6" s="9" t="s">
        <v>9</v>
      </c>
      <c r="D6" s="10">
        <v>35</v>
      </c>
      <c r="E6" s="11">
        <f t="shared" si="0"/>
        <v>0.22727272727272727</v>
      </c>
    </row>
    <row r="7" spans="3:7" x14ac:dyDescent="0.25">
      <c r="C7" s="9" t="s">
        <v>10</v>
      </c>
      <c r="D7" s="10">
        <v>62</v>
      </c>
      <c r="E7" s="11">
        <f t="shared" si="0"/>
        <v>0.40259740259740262</v>
      </c>
    </row>
    <row r="8" spans="3:7" x14ac:dyDescent="0.25">
      <c r="C8" s="9" t="s">
        <v>11</v>
      </c>
      <c r="D8" s="10">
        <v>12</v>
      </c>
      <c r="E8" s="11">
        <f t="shared" si="0"/>
        <v>7.792207792207792E-2</v>
      </c>
    </row>
    <row r="9" spans="3:7" x14ac:dyDescent="0.25">
      <c r="C9" s="9" t="s">
        <v>12</v>
      </c>
      <c r="D9" s="10"/>
      <c r="E9" s="11" t="str">
        <f t="shared" si="0"/>
        <v/>
      </c>
    </row>
    <row r="10" spans="3:7" x14ac:dyDescent="0.25">
      <c r="C10" s="9" t="s">
        <v>13</v>
      </c>
      <c r="D10" s="10"/>
      <c r="E10" s="11" t="str">
        <f t="shared" si="0"/>
        <v/>
      </c>
    </row>
    <row r="11" spans="3:7" x14ac:dyDescent="0.25">
      <c r="C11" s="9" t="s">
        <v>14</v>
      </c>
      <c r="D11" s="10"/>
      <c r="E11" s="11" t="str">
        <f t="shared" si="0"/>
        <v/>
      </c>
    </row>
    <row r="12" spans="3:7" x14ac:dyDescent="0.25">
      <c r="C12" s="9" t="s">
        <v>15</v>
      </c>
      <c r="D12" s="10"/>
      <c r="E12" s="11" t="str">
        <f t="shared" si="0"/>
        <v/>
      </c>
    </row>
    <row r="13" spans="3:7" x14ac:dyDescent="0.25">
      <c r="C13" s="9" t="s">
        <v>16</v>
      </c>
      <c r="D13" s="10"/>
      <c r="E13" s="11" t="str">
        <f t="shared" si="0"/>
        <v/>
      </c>
      <c r="G13" s="131"/>
    </row>
    <row r="14" spans="3:7" ht="15.75" thickBot="1" x14ac:dyDescent="0.3">
      <c r="C14" s="12" t="s">
        <v>17</v>
      </c>
      <c r="D14" s="13"/>
      <c r="E14" s="14" t="str">
        <f t="shared" si="0"/>
        <v/>
      </c>
    </row>
    <row r="15" spans="3:7" ht="15.75" thickBot="1" x14ac:dyDescent="0.3">
      <c r="C15" s="18" t="s">
        <v>18</v>
      </c>
      <c r="D15" s="7">
        <f>SUM(D5:D14)</f>
        <v>154</v>
      </c>
    </row>
    <row r="17" spans="3:4" ht="15.75" thickBot="1" x14ac:dyDescent="0.3"/>
    <row r="18" spans="3:4" ht="30.75" thickBot="1" x14ac:dyDescent="0.3">
      <c r="C18" s="5" t="s">
        <v>19</v>
      </c>
      <c r="D18" s="6">
        <f>COUNT(D5:D14)</f>
        <v>4</v>
      </c>
    </row>
  </sheetData>
  <mergeCells count="1">
    <mergeCell ref="C3:E3"/>
  </mergeCells>
  <conditionalFormatting sqref="D5:D14">
    <cfRule type="cellIs" dxfId="7" priority="1" operator="lessThan">
      <formula>40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workbookViewId="0">
      <selection activeCell="F23" sqref="F23"/>
    </sheetView>
  </sheetViews>
  <sheetFormatPr baseColWidth="10" defaultRowHeight="15" x14ac:dyDescent="0.25"/>
  <cols>
    <col min="6" max="6" width="13.28515625" customWidth="1"/>
  </cols>
  <sheetData>
    <row r="2" spans="2:7" ht="15.75" thickBot="1" x14ac:dyDescent="0.3"/>
    <row r="3" spans="2:7" ht="15.75" thickBot="1" x14ac:dyDescent="0.3">
      <c r="B3" s="20" t="s">
        <v>24</v>
      </c>
      <c r="C3" s="21">
        <v>5</v>
      </c>
      <c r="E3" s="20" t="s">
        <v>25</v>
      </c>
      <c r="F3" s="22">
        <f ca="1">TODAY()</f>
        <v>43173</v>
      </c>
    </row>
    <row r="4" spans="2:7" ht="15.75" thickBot="1" x14ac:dyDescent="0.3">
      <c r="G4" s="23"/>
    </row>
    <row r="5" spans="2:7" ht="27" thickBot="1" x14ac:dyDescent="0.3">
      <c r="C5" s="135" t="s">
        <v>26</v>
      </c>
      <c r="D5" s="136"/>
      <c r="E5" s="136"/>
      <c r="F5" s="137"/>
    </row>
    <row r="6" spans="2:7" ht="45.75" thickBot="1" x14ac:dyDescent="0.3">
      <c r="C6" s="24" t="s">
        <v>27</v>
      </c>
      <c r="D6" s="24" t="s">
        <v>28</v>
      </c>
      <c r="E6" s="24" t="s">
        <v>29</v>
      </c>
      <c r="F6" s="25" t="s">
        <v>30</v>
      </c>
    </row>
    <row r="7" spans="2:7" x14ac:dyDescent="0.25">
      <c r="B7" s="26" t="s">
        <v>31</v>
      </c>
      <c r="C7" s="27">
        <v>550</v>
      </c>
      <c r="D7" s="28">
        <f>entree*C7</f>
        <v>2750</v>
      </c>
      <c r="E7" s="29">
        <v>3154</v>
      </c>
      <c r="F7" s="30">
        <f>E7/etudiants</f>
        <v>0.29966745843230402</v>
      </c>
      <c r="G7" t="str">
        <f>IF(F7=MAX(pourcentages),"*","")</f>
        <v/>
      </c>
    </row>
    <row r="8" spans="2:7" x14ac:dyDescent="0.25">
      <c r="B8" s="31" t="s">
        <v>32</v>
      </c>
      <c r="C8" s="32">
        <v>255</v>
      </c>
      <c r="D8" s="33">
        <f>entree*C8</f>
        <v>1275</v>
      </c>
      <c r="E8" s="34">
        <v>2651</v>
      </c>
      <c r="F8" s="35">
        <f>E8/etudiants</f>
        <v>0.25187648456057005</v>
      </c>
      <c r="G8" t="str">
        <f>IF(F8=MAX(pourcentages),"*","")</f>
        <v/>
      </c>
    </row>
    <row r="9" spans="2:7" x14ac:dyDescent="0.25">
      <c r="B9" s="31" t="s">
        <v>33</v>
      </c>
      <c r="C9" s="32">
        <v>420</v>
      </c>
      <c r="D9" s="33">
        <f>entree*C9</f>
        <v>2100</v>
      </c>
      <c r="E9" s="34">
        <v>3850</v>
      </c>
      <c r="F9" s="35">
        <f>E9/etudiants</f>
        <v>0.36579572446555819</v>
      </c>
      <c r="G9" t="str">
        <f>IF(F9=MAX(pourcentages),"*","")</f>
        <v>*</v>
      </c>
    </row>
    <row r="10" spans="2:7" ht="15.75" thickBot="1" x14ac:dyDescent="0.3">
      <c r="B10" s="36" t="s">
        <v>34</v>
      </c>
      <c r="C10" s="32">
        <v>350</v>
      </c>
      <c r="D10" s="33">
        <f>entree*C10</f>
        <v>1750</v>
      </c>
      <c r="E10" s="34">
        <v>870</v>
      </c>
      <c r="F10" s="37">
        <f>E10/etudiants</f>
        <v>8.2660332541567696E-2</v>
      </c>
      <c r="G10" t="str">
        <f>IF(F10=MAX(pourcentages),"*","")</f>
        <v/>
      </c>
    </row>
    <row r="11" spans="2:7" ht="15.75" thickBot="1" x14ac:dyDescent="0.3">
      <c r="B11" s="1"/>
      <c r="C11" s="38">
        <f>SUM(C7:C10)</f>
        <v>1575</v>
      </c>
      <c r="D11" s="39">
        <f>SUM(D7:D10)</f>
        <v>7875</v>
      </c>
      <c r="E11" s="38">
        <f>SUM(E7:E10)</f>
        <v>10525</v>
      </c>
      <c r="F11" s="40"/>
    </row>
    <row r="12" spans="2:7" x14ac:dyDescent="0.25">
      <c r="C12" s="41"/>
      <c r="D12" s="42"/>
      <c r="E12" s="43"/>
      <c r="F12" s="41"/>
    </row>
    <row r="13" spans="2:7" x14ac:dyDescent="0.25">
      <c r="C13" s="41"/>
      <c r="D13" s="42"/>
      <c r="E13" s="43"/>
      <c r="F13" s="41"/>
    </row>
    <row r="14" spans="2:7" x14ac:dyDescent="0.25">
      <c r="C14" s="41"/>
      <c r="D14" s="42"/>
      <c r="E14" s="43"/>
      <c r="F14" s="41"/>
    </row>
    <row r="15" spans="2:7" x14ac:dyDescent="0.25">
      <c r="C15" s="41"/>
      <c r="D15" s="42"/>
      <c r="E15" s="43"/>
      <c r="F15" s="41"/>
    </row>
    <row r="16" spans="2:7" x14ac:dyDescent="0.25">
      <c r="C16" s="41"/>
      <c r="D16" s="42"/>
      <c r="E16" s="43"/>
      <c r="F16" s="41"/>
    </row>
    <row r="17" spans="3:6" x14ac:dyDescent="0.25">
      <c r="C17" s="41"/>
      <c r="D17" s="42"/>
      <c r="E17" s="41"/>
      <c r="F17" s="41"/>
    </row>
    <row r="18" spans="3:6" x14ac:dyDescent="0.25">
      <c r="C18" s="44"/>
      <c r="D18" s="45"/>
      <c r="E18" s="41"/>
      <c r="F18" s="41"/>
    </row>
    <row r="19" spans="3:6" x14ac:dyDescent="0.25">
      <c r="C19" s="41"/>
      <c r="D19" s="41"/>
      <c r="E19" s="41"/>
      <c r="F19" s="41"/>
    </row>
  </sheetData>
  <mergeCells count="1">
    <mergeCell ref="C5:F5"/>
  </mergeCells>
  <conditionalFormatting sqref="F7:F10">
    <cfRule type="cellIs" dxfId="6" priority="1" operator="lessThan">
      <formula>0.15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tabSelected="1" workbookViewId="0">
      <selection activeCell="G6" sqref="G6:G11"/>
    </sheetView>
  </sheetViews>
  <sheetFormatPr baseColWidth="10" defaultRowHeight="15" x14ac:dyDescent="0.25"/>
  <cols>
    <col min="2" max="2" width="15.28515625" customWidth="1"/>
    <col min="6" max="6" width="15" customWidth="1"/>
    <col min="7" max="7" width="14.28515625" customWidth="1"/>
  </cols>
  <sheetData>
    <row r="2" spans="2:8" ht="15.75" thickBot="1" x14ac:dyDescent="0.3">
      <c r="H2" s="23"/>
    </row>
    <row r="3" spans="2:8" ht="27" thickBot="1" x14ac:dyDescent="0.3">
      <c r="C3" s="135" t="s">
        <v>35</v>
      </c>
      <c r="D3" s="136"/>
      <c r="E3" s="136"/>
      <c r="F3" s="136"/>
      <c r="G3" s="137"/>
    </row>
    <row r="4" spans="2:8" ht="15.75" thickBot="1" x14ac:dyDescent="0.3">
      <c r="C4" s="46">
        <v>3.25</v>
      </c>
      <c r="D4" s="46">
        <v>4.5</v>
      </c>
      <c r="E4" s="46">
        <v>6.5</v>
      </c>
      <c r="F4" s="25"/>
      <c r="G4" s="25"/>
    </row>
    <row r="5" spans="2:8" ht="19.5" thickBot="1" x14ac:dyDescent="0.3">
      <c r="C5" s="47" t="s">
        <v>36</v>
      </c>
      <c r="D5" s="47" t="s">
        <v>37</v>
      </c>
      <c r="E5" s="47" t="s">
        <v>38</v>
      </c>
      <c r="F5" s="25" t="s">
        <v>28</v>
      </c>
      <c r="G5" s="48">
        <f>MAX(F6:F10)</f>
        <v>1320</v>
      </c>
    </row>
    <row r="6" spans="2:8" ht="15.75" thickBot="1" x14ac:dyDescent="0.3">
      <c r="B6" s="49" t="s">
        <v>39</v>
      </c>
      <c r="C6" s="50">
        <v>250</v>
      </c>
      <c r="D6" s="51">
        <v>50</v>
      </c>
      <c r="E6" s="52">
        <v>12</v>
      </c>
      <c r="F6" s="53">
        <f t="shared" ref="F6:F11" si="0">C6*etudiant+D6*prix1+E6*prix2</f>
        <v>1115.5</v>
      </c>
      <c r="G6" s="54" t="str">
        <f t="shared" ref="G6:G11" si="1">VLOOKUP(F6,bilan,2)</f>
        <v>bon</v>
      </c>
    </row>
    <row r="7" spans="2:8" ht="16.5" thickTop="1" thickBot="1" x14ac:dyDescent="0.3">
      <c r="B7" s="55" t="s">
        <v>40</v>
      </c>
      <c r="C7" s="56">
        <v>200</v>
      </c>
      <c r="D7" s="57">
        <v>42</v>
      </c>
      <c r="E7" s="58">
        <v>8</v>
      </c>
      <c r="F7" s="59">
        <f t="shared" si="0"/>
        <v>891</v>
      </c>
      <c r="G7" s="60" t="str">
        <f t="shared" si="1"/>
        <v>moyen</v>
      </c>
    </row>
    <row r="8" spans="2:8" ht="16.5" thickTop="1" thickBot="1" x14ac:dyDescent="0.3">
      <c r="B8" s="55" t="s">
        <v>41</v>
      </c>
      <c r="C8" s="56">
        <v>190</v>
      </c>
      <c r="D8" s="57">
        <v>35</v>
      </c>
      <c r="E8" s="58">
        <v>45</v>
      </c>
      <c r="F8" s="59">
        <f t="shared" si="0"/>
        <v>1067.5</v>
      </c>
      <c r="G8" s="60" t="str">
        <f t="shared" si="1"/>
        <v>bon</v>
      </c>
    </row>
    <row r="9" spans="2:8" ht="16.5" thickTop="1" thickBot="1" x14ac:dyDescent="0.3">
      <c r="B9" s="55" t="s">
        <v>42</v>
      </c>
      <c r="C9" s="56">
        <v>210</v>
      </c>
      <c r="D9" s="57">
        <v>45</v>
      </c>
      <c r="E9" s="58">
        <v>14</v>
      </c>
      <c r="F9" s="59">
        <f t="shared" si="0"/>
        <v>976</v>
      </c>
      <c r="G9" s="60" t="str">
        <f t="shared" si="1"/>
        <v>moyen</v>
      </c>
    </row>
    <row r="10" spans="2:8" ht="16.5" thickTop="1" thickBot="1" x14ac:dyDescent="0.3">
      <c r="B10" s="55" t="s">
        <v>43</v>
      </c>
      <c r="C10" s="56">
        <v>300</v>
      </c>
      <c r="D10" s="57">
        <v>55</v>
      </c>
      <c r="E10" s="58">
        <v>15</v>
      </c>
      <c r="F10" s="59">
        <f t="shared" si="0"/>
        <v>1320</v>
      </c>
      <c r="G10" s="60" t="str">
        <f t="shared" si="1"/>
        <v>très bon</v>
      </c>
    </row>
    <row r="11" spans="2:8" ht="16.5" thickTop="1" thickBot="1" x14ac:dyDescent="0.3">
      <c r="B11" s="61" t="s">
        <v>44</v>
      </c>
      <c r="C11" s="62">
        <v>110</v>
      </c>
      <c r="D11" s="63">
        <v>20</v>
      </c>
      <c r="E11" s="64">
        <v>5</v>
      </c>
      <c r="F11" s="65">
        <f t="shared" si="0"/>
        <v>480</v>
      </c>
      <c r="G11" s="66" t="str">
        <f t="shared" si="1"/>
        <v>faible</v>
      </c>
    </row>
    <row r="12" spans="2:8" ht="15.75" thickBot="1" x14ac:dyDescent="0.3">
      <c r="C12" s="67">
        <f>SUM(C6:C11)</f>
        <v>1260</v>
      </c>
      <c r="D12" s="68">
        <f t="shared" ref="D12:E12" si="2">SUM(D6:D11)</f>
        <v>247</v>
      </c>
      <c r="E12" s="69">
        <f t="shared" si="2"/>
        <v>99</v>
      </c>
      <c r="F12" s="1"/>
      <c r="G12" s="40"/>
    </row>
    <row r="13" spans="2:8" ht="15.75" thickBot="1" x14ac:dyDescent="0.3">
      <c r="C13" s="41"/>
      <c r="D13" s="42"/>
      <c r="E13" s="43"/>
      <c r="F13" s="43"/>
      <c r="G13" s="41"/>
    </row>
    <row r="14" spans="2:8" ht="45.75" thickBot="1" x14ac:dyDescent="0.3">
      <c r="B14" s="70" t="s">
        <v>45</v>
      </c>
      <c r="C14" s="71">
        <f>COUNTIF(C6:C11,"&gt;40")</f>
        <v>6</v>
      </c>
      <c r="D14" s="71">
        <f t="shared" ref="D14:E14" si="3">COUNTIF(D6:D11,"&gt;40")</f>
        <v>4</v>
      </c>
      <c r="E14" s="71">
        <f t="shared" si="3"/>
        <v>1</v>
      </c>
      <c r="F14" s="43"/>
      <c r="G14" s="41"/>
    </row>
    <row r="15" spans="2:8" x14ac:dyDescent="0.25">
      <c r="C15" s="41"/>
      <c r="D15" s="42"/>
      <c r="E15" s="43"/>
      <c r="F15" s="72">
        <v>0</v>
      </c>
      <c r="G15" s="2" t="s">
        <v>46</v>
      </c>
    </row>
    <row r="16" spans="2:8" x14ac:dyDescent="0.25">
      <c r="C16" s="41"/>
      <c r="D16" s="42"/>
      <c r="E16" s="43"/>
      <c r="F16" s="3">
        <v>500</v>
      </c>
      <c r="G16" s="19" t="s">
        <v>47</v>
      </c>
    </row>
    <row r="17" spans="3:7" x14ac:dyDescent="0.25">
      <c r="C17" s="41"/>
      <c r="D17" s="42"/>
      <c r="E17" s="43"/>
      <c r="F17" s="3">
        <v>1000</v>
      </c>
      <c r="G17" s="19" t="s">
        <v>48</v>
      </c>
    </row>
    <row r="18" spans="3:7" ht="15.75" thickBot="1" x14ac:dyDescent="0.3">
      <c r="C18" s="41"/>
      <c r="D18" s="42"/>
      <c r="E18" s="41"/>
      <c r="F18" s="4">
        <v>1200</v>
      </c>
      <c r="G18" s="8" t="s">
        <v>49</v>
      </c>
    </row>
    <row r="19" spans="3:7" x14ac:dyDescent="0.25">
      <c r="C19" s="44"/>
      <c r="D19" s="45"/>
      <c r="E19" s="41"/>
      <c r="F19" s="41"/>
      <c r="G19" s="41"/>
    </row>
    <row r="20" spans="3:7" x14ac:dyDescent="0.25">
      <c r="C20" s="41"/>
      <c r="D20" s="41"/>
      <c r="E20" s="41"/>
      <c r="F20" s="41"/>
      <c r="G20" s="41"/>
    </row>
  </sheetData>
  <mergeCells count="1">
    <mergeCell ref="C3:G3"/>
  </mergeCells>
  <conditionalFormatting sqref="G6:G11">
    <cfRule type="cellIs" dxfId="5" priority="2" operator="lessThan">
      <formula>0.15</formula>
    </cfRule>
  </conditionalFormatting>
  <conditionalFormatting sqref="F6:F11">
    <cfRule type="cellIs" dxfId="4" priority="1" operator="greaterThan">
      <formula>850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workbookViewId="0">
      <selection activeCell="I10" sqref="I10"/>
    </sheetView>
  </sheetViews>
  <sheetFormatPr baseColWidth="10" defaultRowHeight="15" x14ac:dyDescent="0.25"/>
  <cols>
    <col min="2" max="2" width="15.28515625" customWidth="1"/>
    <col min="3" max="3" width="13.42578125" bestFit="1" customWidth="1"/>
    <col min="4" max="4" width="15.5703125" customWidth="1"/>
    <col min="5" max="5" width="13.5703125" customWidth="1"/>
    <col min="6" max="6" width="15" customWidth="1"/>
    <col min="7" max="7" width="14.28515625" customWidth="1"/>
  </cols>
  <sheetData>
    <row r="1" spans="2:8" ht="15.75" thickBot="1" x14ac:dyDescent="0.3">
      <c r="H1" s="23"/>
    </row>
    <row r="2" spans="2:8" ht="27" thickBot="1" x14ac:dyDescent="0.3">
      <c r="C2" s="132" t="s">
        <v>50</v>
      </c>
      <c r="D2" s="133"/>
      <c r="E2" s="134"/>
      <c r="F2" s="73"/>
    </row>
    <row r="3" spans="2:8" ht="20.25" x14ac:dyDescent="0.25">
      <c r="C3" s="74" t="s">
        <v>51</v>
      </c>
      <c r="D3" s="75" t="s">
        <v>52</v>
      </c>
      <c r="E3" s="76" t="s">
        <v>36</v>
      </c>
      <c r="F3" s="77"/>
    </row>
    <row r="4" spans="2:8" ht="21" thickBot="1" x14ac:dyDescent="0.35">
      <c r="C4" s="78">
        <v>8</v>
      </c>
      <c r="D4" s="79">
        <v>4.5</v>
      </c>
      <c r="E4" s="80">
        <v>6</v>
      </c>
      <c r="F4" s="77"/>
    </row>
    <row r="5" spans="2:8" s="41" customFormat="1" ht="15.75" thickBot="1" x14ac:dyDescent="0.3">
      <c r="C5" s="81"/>
      <c r="D5" s="81"/>
      <c r="E5" s="81"/>
      <c r="F5" s="77"/>
    </row>
    <row r="6" spans="2:8" ht="36.75" thickBot="1" x14ac:dyDescent="0.3">
      <c r="B6" s="82"/>
      <c r="C6" s="83"/>
      <c r="D6" s="84" t="s">
        <v>53</v>
      </c>
      <c r="E6" s="85" t="s">
        <v>54</v>
      </c>
      <c r="F6" s="77"/>
      <c r="G6" s="86"/>
    </row>
    <row r="7" spans="2:8" ht="18" x14ac:dyDescent="0.25">
      <c r="B7" s="41"/>
      <c r="C7" s="87" t="s">
        <v>51</v>
      </c>
      <c r="D7" s="88">
        <v>5</v>
      </c>
      <c r="E7" s="89">
        <f>D7*normal</f>
        <v>40</v>
      </c>
      <c r="F7" s="42"/>
      <c r="G7" s="90"/>
    </row>
    <row r="8" spans="2:8" ht="18" x14ac:dyDescent="0.25">
      <c r="B8" s="41"/>
      <c r="C8" s="91" t="s">
        <v>52</v>
      </c>
      <c r="D8" s="92">
        <v>1</v>
      </c>
      <c r="E8" s="93">
        <f>D8*privilege</f>
        <v>4.5</v>
      </c>
      <c r="F8" s="42"/>
      <c r="G8" s="90"/>
    </row>
    <row r="9" spans="2:8" ht="18.75" thickBot="1" x14ac:dyDescent="0.3">
      <c r="B9" s="41"/>
      <c r="C9" s="94" t="s">
        <v>36</v>
      </c>
      <c r="D9" s="95">
        <v>4</v>
      </c>
      <c r="E9" s="96">
        <f>D9*etuda</f>
        <v>24</v>
      </c>
      <c r="F9" s="42"/>
      <c r="G9" s="90"/>
    </row>
    <row r="10" spans="2:8" ht="36.75" thickBot="1" x14ac:dyDescent="0.3">
      <c r="B10" s="97">
        <f>VLOOKUP(E10,C17:D21,2,TRUE)</f>
        <v>4</v>
      </c>
      <c r="C10" s="98" t="str">
        <f>IF(E10&gt;50,"Glace(s) offerte(s)","Cadeau ?")</f>
        <v>Glace(s) offerte(s)</v>
      </c>
      <c r="D10" s="99"/>
      <c r="E10" s="100">
        <f>SUM(E7:E9)</f>
        <v>68.5</v>
      </c>
      <c r="F10" s="42"/>
      <c r="G10" s="90"/>
    </row>
    <row r="11" spans="2:8" x14ac:dyDescent="0.25">
      <c r="B11" s="41"/>
      <c r="C11" s="101"/>
      <c r="D11" s="101"/>
      <c r="E11" s="101"/>
      <c r="F11" s="42"/>
      <c r="G11" s="90"/>
    </row>
    <row r="12" spans="2:8" x14ac:dyDescent="0.25">
      <c r="B12" s="41"/>
      <c r="C12" s="101"/>
      <c r="D12" s="101"/>
      <c r="E12" s="101"/>
      <c r="F12" s="42"/>
      <c r="G12" s="90"/>
    </row>
    <row r="13" spans="2:8" x14ac:dyDescent="0.25">
      <c r="B13" s="41"/>
      <c r="E13" s="102"/>
      <c r="F13" s="43"/>
      <c r="G13" s="41"/>
    </row>
    <row r="14" spans="2:8" x14ac:dyDescent="0.25">
      <c r="B14" s="41"/>
      <c r="E14" s="101"/>
      <c r="F14" s="41"/>
      <c r="G14" s="41"/>
    </row>
    <row r="15" spans="2:8" x14ac:dyDescent="0.25">
      <c r="B15" s="41"/>
      <c r="E15" s="101"/>
      <c r="F15" s="41"/>
      <c r="G15" s="41"/>
    </row>
    <row r="16" spans="2:8" ht="15.75" thickBot="1" x14ac:dyDescent="0.3">
      <c r="B16" s="41"/>
      <c r="E16" s="101"/>
      <c r="F16" s="41"/>
      <c r="G16" s="41"/>
    </row>
    <row r="17" spans="2:7" ht="20.25" x14ac:dyDescent="0.3">
      <c r="B17" s="41"/>
      <c r="C17" s="103">
        <v>0</v>
      </c>
      <c r="D17" s="104">
        <v>0</v>
      </c>
      <c r="E17" s="101"/>
      <c r="F17" s="41"/>
      <c r="G17" s="41"/>
    </row>
    <row r="18" spans="2:7" ht="20.25" x14ac:dyDescent="0.3">
      <c r="B18" s="41"/>
      <c r="C18" s="105">
        <v>20</v>
      </c>
      <c r="D18" s="106">
        <v>1</v>
      </c>
      <c r="E18" s="101"/>
      <c r="F18" s="41"/>
      <c r="G18" s="41"/>
    </row>
    <row r="19" spans="2:7" ht="20.25" x14ac:dyDescent="0.25">
      <c r="B19" s="41"/>
      <c r="C19" s="107">
        <v>40</v>
      </c>
      <c r="D19" s="106">
        <v>2</v>
      </c>
      <c r="E19" s="101"/>
      <c r="F19" s="41"/>
      <c r="G19" s="41"/>
    </row>
    <row r="20" spans="2:7" ht="20.25" x14ac:dyDescent="0.3">
      <c r="B20" s="41"/>
      <c r="C20" s="105">
        <v>60</v>
      </c>
      <c r="D20" s="108">
        <v>4</v>
      </c>
      <c r="E20" s="101"/>
    </row>
    <row r="21" spans="2:7" ht="21" thickBot="1" x14ac:dyDescent="0.35">
      <c r="B21" s="41"/>
      <c r="C21" s="109">
        <v>80</v>
      </c>
      <c r="D21" s="110">
        <v>6</v>
      </c>
      <c r="E21" s="101"/>
    </row>
    <row r="22" spans="2:7" x14ac:dyDescent="0.25">
      <c r="B22" s="41"/>
      <c r="E22" s="101"/>
    </row>
    <row r="23" spans="2:7" x14ac:dyDescent="0.25">
      <c r="B23" s="41"/>
      <c r="E23" s="101"/>
    </row>
  </sheetData>
  <mergeCells count="1">
    <mergeCell ref="C2:E2"/>
  </mergeCells>
  <conditionalFormatting sqref="G7:G12">
    <cfRule type="cellIs" dxfId="3" priority="3" operator="lessThan">
      <formula>0.15</formula>
    </cfRule>
  </conditionalFormatting>
  <conditionalFormatting sqref="F7:F12">
    <cfRule type="cellIs" dxfId="2" priority="2" operator="greaterThan">
      <formula>850</formula>
    </cfRule>
  </conditionalFormatting>
  <conditionalFormatting sqref="E10">
    <cfRule type="cellIs" dxfId="1" priority="1" operator="greaterThan">
      <formula>50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3"/>
  <sheetViews>
    <sheetView topLeftCell="A3" workbookViewId="0">
      <selection activeCell="B18" sqref="B18"/>
    </sheetView>
  </sheetViews>
  <sheetFormatPr baseColWidth="10" defaultRowHeight="15" x14ac:dyDescent="0.25"/>
  <cols>
    <col min="3" max="3" width="15.7109375" customWidth="1"/>
    <col min="7" max="7" width="18.140625" customWidth="1"/>
  </cols>
  <sheetData>
    <row r="2" spans="3:7" x14ac:dyDescent="0.25">
      <c r="D2" s="111"/>
    </row>
    <row r="3" spans="3:7" ht="15.75" thickBot="1" x14ac:dyDescent="0.3"/>
    <row r="4" spans="3:7" ht="30.75" customHeight="1" thickTop="1" thickBot="1" x14ac:dyDescent="0.3">
      <c r="C4" s="138" t="s">
        <v>55</v>
      </c>
      <c r="D4" s="139"/>
      <c r="E4" s="139"/>
      <c r="F4" s="139"/>
      <c r="G4" s="140"/>
    </row>
    <row r="5" spans="3:7" ht="22.5" thickTop="1" thickBot="1" x14ac:dyDescent="0.3">
      <c r="C5" s="112" t="s">
        <v>56</v>
      </c>
      <c r="D5" s="113" t="s">
        <v>57</v>
      </c>
      <c r="E5" s="113" t="s">
        <v>58</v>
      </c>
      <c r="F5" s="113" t="s">
        <v>59</v>
      </c>
      <c r="G5" s="114" t="s">
        <v>60</v>
      </c>
    </row>
    <row r="6" spans="3:7" ht="21.75" thickBot="1" x14ac:dyDescent="0.4">
      <c r="C6" s="115" t="s">
        <v>0</v>
      </c>
      <c r="D6" s="116">
        <v>6</v>
      </c>
      <c r="E6" s="116">
        <f t="shared" ref="E6:E14" si="0">D6*distance</f>
        <v>2400</v>
      </c>
      <c r="F6" s="116">
        <f t="shared" ref="F6:F14" si="1">IF(D6&gt;10,20,D6*points)</f>
        <v>12</v>
      </c>
      <c r="G6" s="117" t="str">
        <f t="shared" ref="G6:G14" si="2">VLOOKUP(E6,appreciation,2,TRUE)</f>
        <v>bonne</v>
      </c>
    </row>
    <row r="7" spans="3:7" ht="21.75" thickBot="1" x14ac:dyDescent="0.4">
      <c r="C7" s="115" t="s">
        <v>1</v>
      </c>
      <c r="D7" s="116">
        <v>7</v>
      </c>
      <c r="E7" s="116">
        <f t="shared" si="0"/>
        <v>2800</v>
      </c>
      <c r="F7" s="116">
        <f t="shared" si="1"/>
        <v>14</v>
      </c>
      <c r="G7" s="117" t="str">
        <f t="shared" si="2"/>
        <v>excellente</v>
      </c>
    </row>
    <row r="8" spans="3:7" ht="21.75" thickBot="1" x14ac:dyDescent="0.4">
      <c r="C8" s="115" t="s">
        <v>2</v>
      </c>
      <c r="D8" s="116">
        <v>4</v>
      </c>
      <c r="E8" s="116">
        <f t="shared" si="0"/>
        <v>1600</v>
      </c>
      <c r="F8" s="116">
        <f t="shared" si="1"/>
        <v>8</v>
      </c>
      <c r="G8" s="117" t="str">
        <f t="shared" si="2"/>
        <v>mediocre</v>
      </c>
    </row>
    <row r="9" spans="3:7" ht="21.75" thickBot="1" x14ac:dyDescent="0.4">
      <c r="C9" s="115" t="s">
        <v>3</v>
      </c>
      <c r="D9" s="116">
        <v>11</v>
      </c>
      <c r="E9" s="116">
        <f t="shared" si="0"/>
        <v>4400</v>
      </c>
      <c r="F9" s="116">
        <f t="shared" si="1"/>
        <v>20</v>
      </c>
      <c r="G9" s="117" t="str">
        <f t="shared" si="2"/>
        <v>excellente</v>
      </c>
    </row>
    <row r="10" spans="3:7" ht="21.75" thickBot="1" x14ac:dyDescent="0.4">
      <c r="C10" s="115" t="s">
        <v>3</v>
      </c>
      <c r="D10" s="116">
        <v>9</v>
      </c>
      <c r="E10" s="116">
        <f t="shared" si="0"/>
        <v>3600</v>
      </c>
      <c r="F10" s="116">
        <f t="shared" si="1"/>
        <v>18</v>
      </c>
      <c r="G10" s="117" t="str">
        <f t="shared" si="2"/>
        <v>excellente</v>
      </c>
    </row>
    <row r="11" spans="3:7" ht="21.75" thickBot="1" x14ac:dyDescent="0.4">
      <c r="C11" s="115" t="s">
        <v>4</v>
      </c>
      <c r="D11" s="116">
        <v>7</v>
      </c>
      <c r="E11" s="116">
        <f t="shared" si="0"/>
        <v>2800</v>
      </c>
      <c r="F11" s="116">
        <f t="shared" si="1"/>
        <v>14</v>
      </c>
      <c r="G11" s="117" t="str">
        <f t="shared" si="2"/>
        <v>excellente</v>
      </c>
    </row>
    <row r="12" spans="3:7" ht="21.75" thickBot="1" x14ac:dyDescent="0.4">
      <c r="C12" s="115" t="s">
        <v>5</v>
      </c>
      <c r="D12" s="116">
        <v>8</v>
      </c>
      <c r="E12" s="116">
        <f t="shared" si="0"/>
        <v>3200</v>
      </c>
      <c r="F12" s="116">
        <f t="shared" si="1"/>
        <v>16</v>
      </c>
      <c r="G12" s="117" t="str">
        <f t="shared" si="2"/>
        <v>excellente</v>
      </c>
    </row>
    <row r="13" spans="3:7" ht="21.75" thickBot="1" x14ac:dyDescent="0.4">
      <c r="C13" s="115" t="s">
        <v>6</v>
      </c>
      <c r="D13" s="116">
        <v>5</v>
      </c>
      <c r="E13" s="116">
        <f t="shared" si="0"/>
        <v>2000</v>
      </c>
      <c r="F13" s="116">
        <f t="shared" si="1"/>
        <v>10</v>
      </c>
      <c r="G13" s="117" t="str">
        <f t="shared" si="2"/>
        <v>moyenne</v>
      </c>
    </row>
    <row r="14" spans="3:7" ht="21.75" thickBot="1" x14ac:dyDescent="0.4">
      <c r="C14" s="118" t="s">
        <v>7</v>
      </c>
      <c r="D14" s="119">
        <v>11</v>
      </c>
      <c r="E14" s="119">
        <f t="shared" si="0"/>
        <v>4400</v>
      </c>
      <c r="F14" s="120">
        <f t="shared" si="1"/>
        <v>20</v>
      </c>
      <c r="G14" s="121" t="str">
        <f t="shared" si="2"/>
        <v>excellente</v>
      </c>
    </row>
    <row r="15" spans="3:7" ht="39" thickTop="1" thickBot="1" x14ac:dyDescent="0.3">
      <c r="D15" s="122" t="s">
        <v>61</v>
      </c>
      <c r="E15" s="123">
        <f>SUM(E6:E14)</f>
        <v>27200</v>
      </c>
    </row>
    <row r="18" spans="3:7" ht="15.75" thickBot="1" x14ac:dyDescent="0.3"/>
    <row r="19" spans="3:7" ht="18.75" x14ac:dyDescent="0.3">
      <c r="C19" s="124" t="s">
        <v>62</v>
      </c>
      <c r="D19" s="125">
        <v>2</v>
      </c>
      <c r="E19" s="126"/>
      <c r="F19" s="124">
        <v>0</v>
      </c>
      <c r="G19" s="125" t="s">
        <v>63</v>
      </c>
    </row>
    <row r="20" spans="3:7" ht="18.75" x14ac:dyDescent="0.3">
      <c r="C20" s="127" t="s">
        <v>64</v>
      </c>
      <c r="D20" s="128">
        <v>400</v>
      </c>
      <c r="E20" s="126"/>
      <c r="F20" s="127">
        <v>1600</v>
      </c>
      <c r="G20" s="128" t="s">
        <v>65</v>
      </c>
    </row>
    <row r="21" spans="3:7" ht="19.5" thickBot="1" x14ac:dyDescent="0.35">
      <c r="C21" s="129" t="s">
        <v>66</v>
      </c>
      <c r="D21" s="130">
        <f>MAX(D6:D14)</f>
        <v>11</v>
      </c>
      <c r="E21" s="126"/>
      <c r="F21" s="127">
        <v>2000</v>
      </c>
      <c r="G21" s="128" t="s">
        <v>67</v>
      </c>
    </row>
    <row r="22" spans="3:7" ht="18.75" x14ac:dyDescent="0.3">
      <c r="C22" s="126"/>
      <c r="D22" s="126"/>
      <c r="E22" s="126"/>
      <c r="F22" s="127">
        <v>2400</v>
      </c>
      <c r="G22" s="128" t="s">
        <v>68</v>
      </c>
    </row>
    <row r="23" spans="3:7" ht="19.5" thickBot="1" x14ac:dyDescent="0.35">
      <c r="C23" s="126"/>
      <c r="D23" s="126"/>
      <c r="E23" s="126"/>
      <c r="F23" s="129">
        <v>2800</v>
      </c>
      <c r="G23" s="130" t="s">
        <v>69</v>
      </c>
    </row>
  </sheetData>
  <mergeCells count="1">
    <mergeCell ref="C4:G4"/>
  </mergeCells>
  <conditionalFormatting sqref="G6:G14">
    <cfRule type="cellIs" dxfId="0" priority="1" operator="equal">
      <formula>"excellente"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14</vt:i4>
      </vt:variant>
    </vt:vector>
  </HeadingPairs>
  <TitlesOfParts>
    <vt:vector size="19" baseType="lpstr">
      <vt:lpstr>sujet1</vt:lpstr>
      <vt:lpstr>sujet2</vt:lpstr>
      <vt:lpstr>sujet3</vt:lpstr>
      <vt:lpstr>sujet4</vt:lpstr>
      <vt:lpstr>sujet5</vt:lpstr>
      <vt:lpstr>appreciation</vt:lpstr>
      <vt:lpstr>bilan</vt:lpstr>
      <vt:lpstr>distance</vt:lpstr>
      <vt:lpstr>entree</vt:lpstr>
      <vt:lpstr>etuda</vt:lpstr>
      <vt:lpstr>etudiant</vt:lpstr>
      <vt:lpstr>etudiants</vt:lpstr>
      <vt:lpstr>normal</vt:lpstr>
      <vt:lpstr>points</vt:lpstr>
      <vt:lpstr>pourcentages</vt:lpstr>
      <vt:lpstr>privilege</vt:lpstr>
      <vt:lpstr>prix1</vt:lpstr>
      <vt:lpstr>prix2</vt:lpstr>
      <vt:lpstr>total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dcterms:created xsi:type="dcterms:W3CDTF">2016-03-20T16:53:34Z</dcterms:created>
  <dcterms:modified xsi:type="dcterms:W3CDTF">2018-03-14T10:41:03Z</dcterms:modified>
</cp:coreProperties>
</file>