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ent\Documents\Synchro\Cours\Bureautique\Excel\exos\"/>
    </mc:Choice>
  </mc:AlternateContent>
  <bookViews>
    <workbookView xWindow="0" yWindow="0" windowWidth="19890" windowHeight="8490" activeTab="4"/>
  </bookViews>
  <sheets>
    <sheet name="sujet1" sheetId="1" r:id="rId1"/>
    <sheet name="sujet2" sheetId="3" r:id="rId2"/>
    <sheet name="sujet3" sheetId="4" r:id="rId3"/>
    <sheet name="sujet4" sheetId="5" r:id="rId4"/>
    <sheet name="sujet5" sheetId="6" r:id="rId5"/>
    <sheet name="sujet6" sheetId="7" r:id="rId6"/>
  </sheets>
  <definedNames>
    <definedName name="appreciation">sujet5!$F$19:$G$23</definedName>
    <definedName name="bilan">sujet3!$F$15:$G$18</definedName>
    <definedName name="code">#REF!</definedName>
    <definedName name="distance">sujet5!$D$20</definedName>
    <definedName name="entree">sujet2!$C$3</definedName>
    <definedName name="etuda">sujet4!$E$4</definedName>
    <definedName name="etudiant">sujet3!$C$4</definedName>
    <definedName name="etudiants">sujet2!$E$11</definedName>
    <definedName name="normal">sujet4!$C$4</definedName>
    <definedName name="points">sujet5!$D$19</definedName>
    <definedName name="pourcentages">sujet2!$F$7:$F$10</definedName>
    <definedName name="privilege">sujet4!$D$4</definedName>
    <definedName name="prix1">sujet3!$D$4</definedName>
    <definedName name="prix2">sujet3!$E$4</definedName>
    <definedName name="tableau">#REF!</definedName>
    <definedName name="total">sujet1!$D$15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7" l="1"/>
  <c r="G6" i="7"/>
  <c r="G7" i="7"/>
  <c r="G8" i="7"/>
  <c r="G5" i="7"/>
  <c r="G15" i="7"/>
  <c r="G16" i="7"/>
  <c r="G11" i="7"/>
  <c r="G12" i="7" s="1"/>
  <c r="G10" i="7"/>
  <c r="F6" i="7"/>
  <c r="F7" i="7"/>
  <c r="F8" i="7"/>
  <c r="F5" i="7"/>
  <c r="D18" i="1" l="1"/>
  <c r="D15" i="1"/>
  <c r="E8" i="1" s="1"/>
  <c r="E14" i="1"/>
  <c r="E13" i="1"/>
  <c r="E12" i="1"/>
  <c r="E11" i="1"/>
  <c r="E10" i="1"/>
  <c r="E9" i="1"/>
  <c r="E7" i="1"/>
  <c r="E6" i="1"/>
  <c r="E5" i="1"/>
  <c r="D21" i="6" l="1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E15" i="6" s="1"/>
  <c r="E9" i="5" l="1"/>
  <c r="E8" i="5"/>
  <c r="E7" i="5"/>
  <c r="E10" i="5" s="1"/>
  <c r="C10" i="5" l="1"/>
  <c r="E14" i="4" l="1"/>
  <c r="D14" i="4"/>
  <c r="C14" i="4"/>
  <c r="E12" i="4"/>
  <c r="D12" i="4"/>
  <c r="C12" i="4"/>
  <c r="F11" i="4"/>
  <c r="F10" i="4"/>
  <c r="F9" i="4"/>
  <c r="F8" i="4"/>
  <c r="F7" i="4"/>
  <c r="F6" i="4"/>
  <c r="G5" i="4"/>
  <c r="E11" i="3" l="1"/>
  <c r="C11" i="3"/>
  <c r="G10" i="3"/>
  <c r="F10" i="3"/>
  <c r="D10" i="3"/>
  <c r="F9" i="3"/>
  <c r="G9" i="3" s="1"/>
  <c r="D9" i="3"/>
  <c r="F8" i="3"/>
  <c r="G8" i="3" s="1"/>
  <c r="D8" i="3"/>
  <c r="F7" i="3"/>
  <c r="G7" i="3" s="1"/>
  <c r="D7" i="3"/>
  <c r="D11" i="3" s="1"/>
  <c r="F3" i="3"/>
</calcChain>
</file>

<file path=xl/sharedStrings.xml><?xml version="1.0" encoding="utf-8"?>
<sst xmlns="http://schemas.openxmlformats.org/spreadsheetml/2006/main" count="99" uniqueCount="85">
  <si>
    <t>ALAZART</t>
  </si>
  <si>
    <t>AUD</t>
  </si>
  <si>
    <t>AUSSENAC</t>
  </si>
  <si>
    <t>BAGNOL</t>
  </si>
  <si>
    <t>BATISTE</t>
  </si>
  <si>
    <t>BELLE</t>
  </si>
  <si>
    <t>BERTHET</t>
  </si>
  <si>
    <t>BIZET</t>
  </si>
  <si>
    <t>Article 1</t>
  </si>
  <si>
    <t>Article 2</t>
  </si>
  <si>
    <t>Article 3</t>
  </si>
  <si>
    <t>Article 4</t>
  </si>
  <si>
    <t>Article 5</t>
  </si>
  <si>
    <t>Article 6</t>
  </si>
  <si>
    <t>Article 7</t>
  </si>
  <si>
    <t>Article 8</t>
  </si>
  <si>
    <t>Article 9</t>
  </si>
  <si>
    <t>Article 10</t>
  </si>
  <si>
    <t>Total</t>
  </si>
  <si>
    <t>Nombre d'articles :</t>
  </si>
  <si>
    <t>% dépenses</t>
  </si>
  <si>
    <t>Article</t>
  </si>
  <si>
    <t>Valeur</t>
  </si>
  <si>
    <t>Achats</t>
  </si>
  <si>
    <t>Entrée</t>
  </si>
  <si>
    <t>Date</t>
  </si>
  <si>
    <t>Zinzin ULCO</t>
  </si>
  <si>
    <t>Nombre d'entrées</t>
  </si>
  <si>
    <t>Recette</t>
  </si>
  <si>
    <t>Nombre d'étudiants</t>
  </si>
  <si>
    <t>Pourcentage étudiants ulco</t>
  </si>
  <si>
    <t>Boulogne</t>
  </si>
  <si>
    <t>Calais</t>
  </si>
  <si>
    <t>Dunkerque</t>
  </si>
  <si>
    <t>Saint Omer</t>
  </si>
  <si>
    <t>RESTO U</t>
  </si>
  <si>
    <t>Etudiant</t>
  </si>
  <si>
    <t>Prix1</t>
  </si>
  <si>
    <t>Prix2</t>
  </si>
  <si>
    <t>Lundi</t>
  </si>
  <si>
    <t>Mardi</t>
  </si>
  <si>
    <t>Mercredi</t>
  </si>
  <si>
    <t>Jeudi</t>
  </si>
  <si>
    <t>Vendredi</t>
  </si>
  <si>
    <t>Samedi</t>
  </si>
  <si>
    <t>Nombre de jours ayant plus de 40 repas</t>
  </si>
  <si>
    <t>faible</t>
  </si>
  <si>
    <t>moyen</t>
  </si>
  <si>
    <t>bon</t>
  </si>
  <si>
    <t>très bon</t>
  </si>
  <si>
    <t>Cinéma</t>
  </si>
  <si>
    <t>Normal</t>
  </si>
  <si>
    <t>Privilège</t>
  </si>
  <si>
    <t>Nombre de places</t>
  </si>
  <si>
    <t>Prix</t>
  </si>
  <si>
    <t>test cooper</t>
  </si>
  <si>
    <t>Nom</t>
  </si>
  <si>
    <t>Nb tours</t>
  </si>
  <si>
    <t>Distance</t>
  </si>
  <si>
    <t>Notes</t>
  </si>
  <si>
    <t>Appréciation</t>
  </si>
  <si>
    <t>Distance totale</t>
  </si>
  <si>
    <t>Points/tour</t>
  </si>
  <si>
    <t>Dist/tour</t>
  </si>
  <si>
    <t>mediocre</t>
  </si>
  <si>
    <t>Tours Max</t>
  </si>
  <si>
    <t>moyenne</t>
  </si>
  <si>
    <t>bonne</t>
  </si>
  <si>
    <t>excellente</t>
  </si>
  <si>
    <t>Licences</t>
  </si>
  <si>
    <t>Logiciel</t>
  </si>
  <si>
    <t>nombre</t>
  </si>
  <si>
    <t>office 2016</t>
  </si>
  <si>
    <t>Photoshop</t>
  </si>
  <si>
    <t>Illustrator</t>
  </si>
  <si>
    <t>InDesign</t>
  </si>
  <si>
    <t>TVA</t>
  </si>
  <si>
    <t>Total HT</t>
  </si>
  <si>
    <t>Total TTC</t>
  </si>
  <si>
    <t>Prix unitaire le plus élevé</t>
  </si>
  <si>
    <t>nombre de licences le plus petit</t>
  </si>
  <si>
    <t>tva</t>
  </si>
  <si>
    <t>prix unitaire HT</t>
  </si>
  <si>
    <t>total HT</t>
  </si>
  <si>
    <t>nombre moyen de licences par logiciel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</si>
</sst>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1"/>
      <color rgb="FF605E5E"/>
      <name val="Verdana"/>
      <family val="2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3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ashDot">
        <color indexed="64"/>
      </right>
      <top/>
      <bottom style="hair">
        <color indexed="64"/>
      </bottom>
      <diagonal/>
    </border>
    <border>
      <left style="dashDot">
        <color indexed="64"/>
      </left>
      <right style="dashDot">
        <color indexed="64"/>
      </right>
      <top/>
      <bottom style="hair">
        <color indexed="64"/>
      </bottom>
      <diagonal/>
    </border>
    <border>
      <left style="dashDot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mediumDashed">
        <color auto="1"/>
      </bottom>
      <diagonal/>
    </border>
    <border>
      <left style="thin">
        <color auto="1"/>
      </left>
      <right style="thick">
        <color auto="1"/>
      </right>
      <top/>
      <bottom style="mediumDashed">
        <color auto="1"/>
      </bottom>
      <diagonal/>
    </border>
    <border>
      <left style="thick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ck">
        <color auto="1"/>
      </right>
      <top style="mediumDashed">
        <color auto="1"/>
      </top>
      <bottom style="mediumDashed">
        <color auto="1"/>
      </bottom>
      <diagonal/>
    </border>
    <border>
      <left style="thick">
        <color auto="1"/>
      </left>
      <right style="thin">
        <color auto="1"/>
      </right>
      <top style="medium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/>
      <diagonal/>
    </border>
    <border>
      <left style="thin">
        <color auto="1"/>
      </left>
      <right style="thin">
        <color auto="1"/>
      </right>
      <top style="medium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Dashed">
        <color auto="1"/>
      </top>
      <bottom style="thick">
        <color auto="1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 vertical="center"/>
    </xf>
    <xf numFmtId="44" fontId="0" fillId="0" borderId="8" xfId="2" applyFont="1" applyBorder="1"/>
    <xf numFmtId="0" fontId="0" fillId="0" borderId="15" xfId="0" applyBorder="1"/>
    <xf numFmtId="44" fontId="0" fillId="0" borderId="16" xfId="2" applyFont="1" applyBorder="1"/>
    <xf numFmtId="164" fontId="0" fillId="0" borderId="17" xfId="3" applyNumberFormat="1" applyFont="1" applyBorder="1"/>
    <xf numFmtId="0" fontId="0" fillId="0" borderId="18" xfId="0" applyBorder="1"/>
    <xf numFmtId="44" fontId="0" fillId="0" borderId="19" xfId="2" applyFont="1" applyBorder="1"/>
    <xf numFmtId="164" fontId="0" fillId="0" borderId="20" xfId="3" applyNumberFormat="1" applyFont="1" applyBorder="1"/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4" xfId="0" applyFill="1" applyBorder="1"/>
    <xf numFmtId="0" fontId="0" fillId="3" borderId="7" xfId="0" applyFill="1" applyBorder="1"/>
    <xf numFmtId="0" fontId="0" fillId="2" borderId="21" xfId="0" applyFill="1" applyBorder="1"/>
    <xf numFmtId="6" fontId="0" fillId="0" borderId="11" xfId="0" applyNumberFormat="1" applyBorder="1"/>
    <xf numFmtId="14" fontId="0" fillId="0" borderId="11" xfId="0" applyNumberFormat="1" applyBorder="1"/>
    <xf numFmtId="0" fontId="0" fillId="0" borderId="0" xfId="0" applyAlignment="1">
      <alignment wrapText="1"/>
    </xf>
    <xf numFmtId="0" fontId="0" fillId="3" borderId="2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2" borderId="25" xfId="0" applyFill="1" applyBorder="1"/>
    <xf numFmtId="0" fontId="0" fillId="0" borderId="26" xfId="0" applyBorder="1"/>
    <xf numFmtId="44" fontId="0" fillId="0" borderId="27" xfId="2" applyFont="1" applyBorder="1"/>
    <xf numFmtId="0" fontId="0" fillId="0" borderId="28" xfId="3" applyNumberFormat="1" applyFont="1" applyBorder="1"/>
    <xf numFmtId="9" fontId="1" fillId="0" borderId="25" xfId="3" applyFont="1" applyBorder="1"/>
    <xf numFmtId="0" fontId="0" fillId="2" borderId="29" xfId="0" applyFill="1" applyBorder="1"/>
    <xf numFmtId="0" fontId="0" fillId="0" borderId="30" xfId="0" applyBorder="1"/>
    <xf numFmtId="44" fontId="0" fillId="0" borderId="31" xfId="2" applyFont="1" applyBorder="1"/>
    <xf numFmtId="0" fontId="0" fillId="0" borderId="32" xfId="3" applyNumberFormat="1" applyFont="1" applyBorder="1"/>
    <xf numFmtId="9" fontId="1" fillId="0" borderId="29" xfId="3" applyFont="1" applyBorder="1"/>
    <xf numFmtId="0" fontId="0" fillId="2" borderId="33" xfId="0" applyFill="1" applyBorder="1"/>
    <xf numFmtId="9" fontId="1" fillId="0" borderId="33" xfId="3" applyFont="1" applyBorder="1"/>
    <xf numFmtId="0" fontId="0" fillId="0" borderId="21" xfId="0" applyBorder="1"/>
    <xf numFmtId="44" fontId="0" fillId="0" borderId="34" xfId="2" applyFont="1" applyBorder="1"/>
    <xf numFmtId="9" fontId="0" fillId="0" borderId="0" xfId="0" applyNumberFormat="1"/>
    <xf numFmtId="0" fontId="0" fillId="0" borderId="0" xfId="0" applyFill="1" applyBorder="1"/>
    <xf numFmtId="44" fontId="0" fillId="0" borderId="0" xfId="2" applyFont="1" applyFill="1" applyBorder="1"/>
    <xf numFmtId="164" fontId="0" fillId="0" borderId="0" xfId="3" applyNumberFormat="1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4" fontId="0" fillId="3" borderId="21" xfId="2" applyFont="1" applyFill="1" applyBorder="1" applyAlignment="1">
      <alignment vertical="center" wrapText="1"/>
    </xf>
    <xf numFmtId="0" fontId="0" fillId="3" borderId="21" xfId="0" applyFill="1" applyBorder="1" applyAlignment="1">
      <alignment horizontal="center" vertical="center"/>
    </xf>
    <xf numFmtId="44" fontId="3" fillId="4" borderId="24" xfId="0" applyNumberFormat="1" applyFont="1" applyFill="1" applyBorder="1" applyAlignment="1">
      <alignment horizontal="center" vertical="center" wrapText="1"/>
    </xf>
    <xf numFmtId="0" fontId="0" fillId="2" borderId="35" xfId="0" applyFill="1" applyBorder="1"/>
    <xf numFmtId="0" fontId="0" fillId="0" borderId="36" xfId="0" applyNumberFormat="1" applyBorder="1"/>
    <xf numFmtId="0" fontId="0" fillId="0" borderId="37" xfId="2" applyNumberFormat="1" applyFont="1" applyBorder="1"/>
    <xf numFmtId="0" fontId="0" fillId="0" borderId="37" xfId="3" applyNumberFormat="1" applyFont="1" applyBorder="1"/>
    <xf numFmtId="44" fontId="0" fillId="0" borderId="37" xfId="2" applyFont="1" applyBorder="1"/>
    <xf numFmtId="9" fontId="1" fillId="0" borderId="38" xfId="3" applyFont="1" applyBorder="1"/>
    <xf numFmtId="0" fontId="0" fillId="2" borderId="39" xfId="0" applyFill="1" applyBorder="1"/>
    <xf numFmtId="0" fontId="0" fillId="0" borderId="40" xfId="0" applyNumberFormat="1" applyBorder="1"/>
    <xf numFmtId="0" fontId="0" fillId="0" borderId="41" xfId="2" applyNumberFormat="1" applyFont="1" applyBorder="1"/>
    <xf numFmtId="0" fontId="0" fillId="0" borderId="41" xfId="3" applyNumberFormat="1" applyFont="1" applyBorder="1"/>
    <xf numFmtId="44" fontId="0" fillId="0" borderId="41" xfId="2" applyFont="1" applyBorder="1"/>
    <xf numFmtId="9" fontId="1" fillId="0" borderId="42" xfId="3" applyFont="1" applyBorder="1"/>
    <xf numFmtId="0" fontId="0" fillId="2" borderId="43" xfId="0" applyFill="1" applyBorder="1"/>
    <xf numFmtId="0" fontId="0" fillId="0" borderId="44" xfId="0" applyNumberFormat="1" applyBorder="1"/>
    <xf numFmtId="0" fontId="0" fillId="0" borderId="45" xfId="2" applyNumberFormat="1" applyFont="1" applyBorder="1"/>
    <xf numFmtId="0" fontId="0" fillId="0" borderId="45" xfId="3" applyNumberFormat="1" applyFont="1" applyBorder="1"/>
    <xf numFmtId="44" fontId="0" fillId="0" borderId="46" xfId="2" applyFont="1" applyBorder="1"/>
    <xf numFmtId="9" fontId="1" fillId="0" borderId="47" xfId="3" applyFont="1" applyBorder="1"/>
    <xf numFmtId="0" fontId="0" fillId="0" borderId="7" xfId="0" applyNumberFormat="1" applyBorder="1"/>
    <xf numFmtId="0" fontId="0" fillId="0" borderId="48" xfId="0" applyNumberFormat="1" applyBorder="1"/>
    <xf numFmtId="0" fontId="0" fillId="0" borderId="8" xfId="0" applyNumberFormat="1" applyBorder="1"/>
    <xf numFmtId="0" fontId="0" fillId="2" borderId="21" xfId="0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4" fontId="4" fillId="3" borderId="1" xfId="2" applyFont="1" applyFill="1" applyBorder="1" applyAlignment="1">
      <alignment horizontal="center" vertical="center"/>
    </xf>
    <xf numFmtId="44" fontId="4" fillId="3" borderId="49" xfId="2" applyFont="1" applyFill="1" applyBorder="1" applyAlignment="1">
      <alignment horizontal="center" vertical="center"/>
    </xf>
    <xf numFmtId="44" fontId="4" fillId="3" borderId="2" xfId="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4" fontId="4" fillId="3" borderId="5" xfId="2" applyFont="1" applyFill="1" applyBorder="1" applyAlignment="1">
      <alignment horizontal="center" wrapText="1"/>
    </xf>
    <xf numFmtId="44" fontId="4" fillId="3" borderId="50" xfId="2" applyFont="1" applyFill="1" applyBorder="1" applyAlignment="1">
      <alignment horizontal="center" wrapText="1"/>
    </xf>
    <xf numFmtId="44" fontId="4" fillId="3" borderId="6" xfId="2" applyFont="1" applyFill="1" applyBorder="1" applyAlignment="1">
      <alignment horizontal="center" wrapText="1"/>
    </xf>
    <xf numFmtId="44" fontId="0" fillId="0" borderId="0" xfId="2" applyFont="1" applyFill="1" applyBorder="1" applyAlignment="1">
      <alignment vertical="center" wrapText="1"/>
    </xf>
    <xf numFmtId="44" fontId="3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wrapText="1"/>
    </xf>
    <xf numFmtId="0" fontId="5" fillId="3" borderId="52" xfId="0" applyFont="1" applyFill="1" applyBorder="1" applyAlignment="1">
      <alignment horizontal="center" vertical="center"/>
    </xf>
    <xf numFmtId="44" fontId="3" fillId="0" borderId="0" xfId="0" applyNumberFormat="1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44" fontId="5" fillId="0" borderId="2" xfId="2" applyFont="1" applyFill="1" applyBorder="1" applyAlignment="1">
      <alignment horizontal="center" vertical="center"/>
    </xf>
    <xf numFmtId="9" fontId="1" fillId="0" borderId="0" xfId="3" applyFont="1" applyFill="1" applyBorder="1"/>
    <xf numFmtId="0" fontId="5" fillId="3" borderId="54" xfId="0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44" fontId="5" fillId="0" borderId="4" xfId="2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/>
    </xf>
    <xf numFmtId="44" fontId="5" fillId="0" borderId="6" xfId="2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44" fontId="5" fillId="0" borderId="21" xfId="0" applyNumberFormat="1" applyFont="1" applyFill="1" applyBorder="1" applyAlignment="1">
      <alignment horizontal="center" vertical="center"/>
    </xf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 vertical="center"/>
    </xf>
    <xf numFmtId="0" fontId="6" fillId="0" borderId="0" xfId="0" applyFont="1"/>
    <xf numFmtId="0" fontId="8" fillId="6" borderId="59" xfId="0" applyFont="1" applyFill="1" applyBorder="1" applyAlignment="1">
      <alignment horizontal="center" vertical="center"/>
    </xf>
    <xf numFmtId="0" fontId="8" fillId="6" borderId="60" xfId="0" applyFont="1" applyFill="1" applyBorder="1" applyAlignment="1">
      <alignment horizontal="center" vertical="center"/>
    </xf>
    <xf numFmtId="0" fontId="8" fillId="6" borderId="61" xfId="0" applyFont="1" applyFill="1" applyBorder="1" applyAlignment="1">
      <alignment horizontal="center" vertical="center"/>
    </xf>
    <xf numFmtId="0" fontId="8" fillId="7" borderId="62" xfId="0" applyFont="1" applyFill="1" applyBorder="1"/>
    <xf numFmtId="0" fontId="8" fillId="0" borderId="63" xfId="0" applyFont="1" applyBorder="1"/>
    <xf numFmtId="0" fontId="8" fillId="0" borderId="64" xfId="0" applyFont="1" applyBorder="1"/>
    <xf numFmtId="0" fontId="8" fillId="7" borderId="65" xfId="0" applyFont="1" applyFill="1" applyBorder="1"/>
    <xf numFmtId="0" fontId="8" fillId="0" borderId="66" xfId="0" applyFont="1" applyBorder="1"/>
    <xf numFmtId="0" fontId="8" fillId="0" borderId="67" xfId="0" applyFont="1" applyBorder="1"/>
    <xf numFmtId="0" fontId="8" fillId="0" borderId="68" xfId="0" applyFont="1" applyBorder="1"/>
    <xf numFmtId="0" fontId="3" fillId="0" borderId="21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44" fontId="4" fillId="0" borderId="0" xfId="2" applyFont="1" applyFill="1" applyBorder="1"/>
    <xf numFmtId="0" fontId="4" fillId="0" borderId="0" xfId="2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44" fontId="4" fillId="0" borderId="0" xfId="2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  <xf numFmtId="0" fontId="3" fillId="0" borderId="1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8" borderId="78" xfId="0" applyFont="1" applyFill="1" applyBorder="1" applyAlignment="1">
      <alignment wrapText="1"/>
    </xf>
    <xf numFmtId="0" fontId="3" fillId="8" borderId="80" xfId="0" applyFont="1" applyFill="1" applyBorder="1" applyAlignment="1">
      <alignment wrapText="1"/>
    </xf>
    <xf numFmtId="0" fontId="3" fillId="8" borderId="82" xfId="0" applyFont="1" applyFill="1" applyBorder="1" applyAlignment="1">
      <alignment wrapText="1"/>
    </xf>
    <xf numFmtId="0" fontId="3" fillId="8" borderId="69" xfId="0" applyFont="1" applyFill="1" applyBorder="1" applyAlignment="1">
      <alignment horizontal="center" vertical="center" wrapText="1"/>
    </xf>
    <xf numFmtId="0" fontId="3" fillId="8" borderId="70" xfId="0" applyFont="1" applyFill="1" applyBorder="1" applyAlignment="1">
      <alignment horizontal="center" vertical="center" wrapText="1"/>
    </xf>
    <xf numFmtId="0" fontId="3" fillId="8" borderId="71" xfId="0" applyFont="1" applyFill="1" applyBorder="1" applyAlignment="1">
      <alignment horizontal="center" vertical="center" wrapText="1"/>
    </xf>
    <xf numFmtId="44" fontId="3" fillId="10" borderId="73" xfId="2" applyFont="1" applyFill="1" applyBorder="1" applyAlignment="1">
      <alignment wrapText="1"/>
    </xf>
    <xf numFmtId="44" fontId="3" fillId="10" borderId="74" xfId="2" applyFont="1" applyFill="1" applyBorder="1" applyAlignment="1">
      <alignment wrapText="1"/>
    </xf>
    <xf numFmtId="44" fontId="3" fillId="10" borderId="76" xfId="2" applyFont="1" applyFill="1" applyBorder="1" applyAlignment="1">
      <alignment wrapText="1"/>
    </xf>
    <xf numFmtId="44" fontId="3" fillId="10" borderId="77" xfId="2" applyFont="1" applyFill="1" applyBorder="1" applyAlignment="1">
      <alignment wrapText="1"/>
    </xf>
    <xf numFmtId="44" fontId="3" fillId="10" borderId="79" xfId="2" applyFont="1" applyFill="1" applyBorder="1" applyAlignment="1">
      <alignment wrapText="1"/>
    </xf>
    <xf numFmtId="44" fontId="3" fillId="10" borderId="81" xfId="2" applyFont="1" applyFill="1" applyBorder="1" applyAlignment="1">
      <alignment wrapText="1"/>
    </xf>
    <xf numFmtId="44" fontId="3" fillId="10" borderId="83" xfId="2" applyFont="1" applyFill="1" applyBorder="1" applyAlignment="1">
      <alignment wrapText="1"/>
    </xf>
    <xf numFmtId="0" fontId="3" fillId="8" borderId="78" xfId="0" applyFont="1" applyFill="1" applyBorder="1" applyAlignment="1">
      <alignment horizontal="left" vertical="center" wrapText="1"/>
    </xf>
    <xf numFmtId="0" fontId="3" fillId="8" borderId="84" xfId="0" applyFont="1" applyFill="1" applyBorder="1" applyAlignment="1">
      <alignment horizontal="left" vertical="center" wrapText="1"/>
    </xf>
    <xf numFmtId="0" fontId="3" fillId="8" borderId="80" xfId="0" applyFont="1" applyFill="1" applyBorder="1" applyAlignment="1">
      <alignment horizontal="left" vertical="center" wrapText="1"/>
    </xf>
    <xf numFmtId="0" fontId="3" fillId="8" borderId="85" xfId="0" applyFont="1" applyFill="1" applyBorder="1" applyAlignment="1">
      <alignment horizontal="left" vertical="center" wrapText="1"/>
    </xf>
    <xf numFmtId="0" fontId="3" fillId="8" borderId="82" xfId="0" applyFont="1" applyFill="1" applyBorder="1" applyAlignment="1">
      <alignment horizontal="left" vertical="center" wrapText="1"/>
    </xf>
    <xf numFmtId="0" fontId="3" fillId="8" borderId="86" xfId="0" applyFont="1" applyFill="1" applyBorder="1" applyAlignment="1">
      <alignment horizontal="left" vertical="center" wrapText="1"/>
    </xf>
    <xf numFmtId="0" fontId="0" fillId="8" borderId="87" xfId="0" applyFill="1" applyBorder="1" applyAlignment="1">
      <alignment horizontal="center" vertical="center"/>
    </xf>
    <xf numFmtId="9" fontId="0" fillId="9" borderId="88" xfId="0" applyNumberFormat="1" applyFill="1" applyBorder="1" applyAlignment="1">
      <alignment horizontal="center" vertical="center"/>
    </xf>
    <xf numFmtId="0" fontId="3" fillId="10" borderId="73" xfId="0" applyFont="1" applyFill="1" applyBorder="1" applyAlignment="1">
      <alignment horizontal="center" wrapText="1"/>
    </xf>
    <xf numFmtId="0" fontId="3" fillId="10" borderId="76" xfId="0" applyFont="1" applyFill="1" applyBorder="1" applyAlignment="1">
      <alignment horizontal="center" wrapText="1"/>
    </xf>
    <xf numFmtId="0" fontId="3" fillId="10" borderId="81" xfId="2" applyNumberFormat="1" applyFont="1" applyFill="1" applyBorder="1" applyAlignment="1">
      <alignment horizontal="right" vertical="center" wrapText="1"/>
    </xf>
    <xf numFmtId="0" fontId="3" fillId="9" borderId="83" xfId="0" applyFont="1" applyFill="1" applyBorder="1" applyAlignment="1">
      <alignment horizontal="right" vertical="center" wrapText="1"/>
    </xf>
    <xf numFmtId="44" fontId="3" fillId="9" borderId="79" xfId="2" applyFont="1" applyFill="1" applyBorder="1" applyAlignment="1">
      <alignment horizontal="right" vertical="center" wrapText="1"/>
    </xf>
    <xf numFmtId="0" fontId="9" fillId="10" borderId="72" xfId="0" applyFont="1" applyFill="1" applyBorder="1" applyAlignment="1">
      <alignment horizontal="center" vertical="center" wrapText="1"/>
    </xf>
    <xf numFmtId="0" fontId="9" fillId="10" borderId="75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wrapText="1"/>
    </xf>
    <xf numFmtId="0" fontId="10" fillId="11" borderId="10" xfId="0" applyFont="1" applyFill="1" applyBorder="1" applyAlignment="1">
      <alignment horizontal="center" wrapText="1"/>
    </xf>
    <xf numFmtId="0" fontId="10" fillId="11" borderId="11" xfId="0" applyFont="1" applyFill="1" applyBorder="1" applyAlignment="1">
      <alignment horizontal="center" wrapText="1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nombre de licences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sujet6!$D$4</c:f>
              <c:strCache>
                <c:ptCount val="1"/>
                <c:pt idx="0">
                  <c:v>nombre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sujet6!$C$5:$C$8</c:f>
              <c:strCache>
                <c:ptCount val="4"/>
                <c:pt idx="0">
                  <c:v>office 2016</c:v>
                </c:pt>
                <c:pt idx="1">
                  <c:v>Photoshop</c:v>
                </c:pt>
                <c:pt idx="2">
                  <c:v>Illustrator</c:v>
                </c:pt>
                <c:pt idx="3">
                  <c:v>InDesign</c:v>
                </c:pt>
              </c:strCache>
            </c:strRef>
          </c:cat>
          <c:val>
            <c:numRef>
              <c:f>sujet6!$D$5:$D$8</c:f>
              <c:numCache>
                <c:formatCode>General</c:formatCode>
                <c:ptCount val="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Coût des licences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sujet6!$F$4</c:f>
              <c:strCache>
                <c:ptCount val="1"/>
                <c:pt idx="0">
                  <c:v>total 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sujet6!$C$5:$C$8</c:f>
              <c:strCache>
                <c:ptCount val="4"/>
                <c:pt idx="0">
                  <c:v>office 2016</c:v>
                </c:pt>
                <c:pt idx="1">
                  <c:v>Photoshop</c:v>
                </c:pt>
                <c:pt idx="2">
                  <c:v>Illustrator</c:v>
                </c:pt>
                <c:pt idx="3">
                  <c:v>InDesign</c:v>
                </c:pt>
              </c:strCache>
            </c:strRef>
          </c:cat>
          <c:val>
            <c:numRef>
              <c:f>sujet6!$F$5:$F$8</c:f>
              <c:numCache>
                <c:formatCode>_("€"* #,##0.00_);_("€"* \(#,##0.00\);_("€"* "-"??_);_(@_)</c:formatCode>
                <c:ptCount val="4"/>
                <c:pt idx="0">
                  <c:v>719.93999999999994</c:v>
                </c:pt>
                <c:pt idx="1">
                  <c:v>79.959999999999994</c:v>
                </c:pt>
                <c:pt idx="2">
                  <c:v>59.97</c:v>
                </c:pt>
                <c:pt idx="3">
                  <c:v>99.949999999999989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sujet6!$G$4</c:f>
              <c:strCache>
                <c:ptCount val="1"/>
                <c:pt idx="0">
                  <c:v>tva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sujet6!$C$5:$C$8</c:f>
              <c:strCache>
                <c:ptCount val="4"/>
                <c:pt idx="0">
                  <c:v>office 2016</c:v>
                </c:pt>
                <c:pt idx="1">
                  <c:v>Photoshop</c:v>
                </c:pt>
                <c:pt idx="2">
                  <c:v>Illustrator</c:v>
                </c:pt>
                <c:pt idx="3">
                  <c:v>InDesign</c:v>
                </c:pt>
              </c:strCache>
            </c:strRef>
          </c:cat>
          <c:val>
            <c:numRef>
              <c:f>sujet6!$G$5:$G$8</c:f>
              <c:numCache>
                <c:formatCode>_("€"* #,##0.00_);_("€"* \(#,##0.00\);_("€"* "-"??_);_(@_)</c:formatCode>
                <c:ptCount val="4"/>
                <c:pt idx="0">
                  <c:v>143.988</c:v>
                </c:pt>
                <c:pt idx="1">
                  <c:v>15.991999999999999</c:v>
                </c:pt>
                <c:pt idx="2">
                  <c:v>11.994</c:v>
                </c:pt>
                <c:pt idx="3">
                  <c:v>19.989999999999998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1699512"/>
        <c:axId val="351694808"/>
      </c:lineChart>
      <c:catAx>
        <c:axId val="351699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1694808"/>
        <c:crosses val="autoZero"/>
        <c:auto val="1"/>
        <c:lblAlgn val="ctr"/>
        <c:lblOffset val="100"/>
        <c:noMultiLvlLbl val="0"/>
      </c:catAx>
      <c:valAx>
        <c:axId val="351694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16995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8</xdr:row>
      <xdr:rowOff>66675</xdr:rowOff>
    </xdr:from>
    <xdr:to>
      <xdr:col>6</xdr:col>
      <xdr:colOff>533400</xdr:colOff>
      <xdr:row>13</xdr:row>
      <xdr:rowOff>28575</xdr:rowOff>
    </xdr:to>
    <xdr:sp macro="" textlink="">
      <xdr:nvSpPr>
        <xdr:cNvPr id="12" name="Bulle ronde 11"/>
        <xdr:cNvSpPr/>
      </xdr:nvSpPr>
      <xdr:spPr>
        <a:xfrm>
          <a:off x="3714750" y="1838325"/>
          <a:ext cx="1390650" cy="914400"/>
        </a:xfrm>
        <a:prstGeom prst="wedgeEllipseCallout">
          <a:avLst>
            <a:gd name="adj1" fmla="val -56986"/>
            <a:gd name="adj2" fmla="val -4517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Affichage</a:t>
          </a:r>
          <a:r>
            <a:rPr lang="fr-FR" sz="1100" baseline="0"/>
            <a:t> du pourcentage que s'il existe</a:t>
          </a:r>
          <a:endParaRPr lang="fr-FR" sz="1100"/>
        </a:p>
      </xdr:txBody>
    </xdr:sp>
    <xdr:clientData/>
  </xdr:twoCellAnchor>
  <xdr:twoCellAnchor>
    <xdr:from>
      <xdr:col>0</xdr:col>
      <xdr:colOff>200025</xdr:colOff>
      <xdr:row>9</xdr:row>
      <xdr:rowOff>85725</xdr:rowOff>
    </xdr:from>
    <xdr:to>
      <xdr:col>1</xdr:col>
      <xdr:colOff>647700</xdr:colOff>
      <xdr:row>11</xdr:row>
      <xdr:rowOff>161925</xdr:rowOff>
    </xdr:to>
    <xdr:sp macro="" textlink="">
      <xdr:nvSpPr>
        <xdr:cNvPr id="13" name="Bulle ronde 12"/>
        <xdr:cNvSpPr/>
      </xdr:nvSpPr>
      <xdr:spPr>
        <a:xfrm>
          <a:off x="200025" y="2047875"/>
          <a:ext cx="1209675" cy="457200"/>
        </a:xfrm>
        <a:prstGeom prst="wedgeEllipseCallout">
          <a:avLst>
            <a:gd name="adj1" fmla="val 135402"/>
            <a:gd name="adj2" fmla="val 15482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total</a:t>
          </a:r>
        </a:p>
      </xdr:txBody>
    </xdr:sp>
    <xdr:clientData/>
  </xdr:twoCellAnchor>
  <xdr:twoCellAnchor editAs="oneCell">
    <xdr:from>
      <xdr:col>8</xdr:col>
      <xdr:colOff>9525</xdr:colOff>
      <xdr:row>1</xdr:row>
      <xdr:rowOff>133350</xdr:rowOff>
    </xdr:from>
    <xdr:to>
      <xdr:col>14</xdr:col>
      <xdr:colOff>656573</xdr:colOff>
      <xdr:row>20</xdr:row>
      <xdr:rowOff>9029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5" y="323850"/>
          <a:ext cx="5219048" cy="397142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5</xdr:row>
      <xdr:rowOff>152399</xdr:rowOff>
    </xdr:from>
    <xdr:to>
      <xdr:col>8</xdr:col>
      <xdr:colOff>266700</xdr:colOff>
      <xdr:row>10</xdr:row>
      <xdr:rowOff>123824</xdr:rowOff>
    </xdr:to>
    <xdr:sp macro="" textlink="">
      <xdr:nvSpPr>
        <xdr:cNvPr id="3" name="Bulle ronde 2"/>
        <xdr:cNvSpPr/>
      </xdr:nvSpPr>
      <xdr:spPr>
        <a:xfrm>
          <a:off x="5067300" y="1295399"/>
          <a:ext cx="1419225" cy="1219200"/>
        </a:xfrm>
        <a:prstGeom prst="wedgeEllipseCallout">
          <a:avLst>
            <a:gd name="adj1" fmla="val -64277"/>
            <a:gd name="adj2" fmla="val -549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Affichage</a:t>
          </a:r>
          <a:r>
            <a:rPr lang="fr-FR" sz="1100" baseline="0"/>
            <a:t> de "*" si la case devant est égale au max de la colonne</a:t>
          </a:r>
          <a:endParaRPr lang="fr-FR" sz="1100"/>
        </a:p>
      </xdr:txBody>
    </xdr:sp>
    <xdr:clientData/>
  </xdr:twoCellAnchor>
  <xdr:twoCellAnchor>
    <xdr:from>
      <xdr:col>0</xdr:col>
      <xdr:colOff>304799</xdr:colOff>
      <xdr:row>13</xdr:row>
      <xdr:rowOff>142874</xdr:rowOff>
    </xdr:from>
    <xdr:to>
      <xdr:col>2</xdr:col>
      <xdr:colOff>381000</xdr:colOff>
      <xdr:row>17</xdr:row>
      <xdr:rowOff>38100</xdr:rowOff>
    </xdr:to>
    <xdr:sp macro="" textlink="">
      <xdr:nvSpPr>
        <xdr:cNvPr id="4" name="Bulle ronde 3"/>
        <xdr:cNvSpPr/>
      </xdr:nvSpPr>
      <xdr:spPr>
        <a:xfrm>
          <a:off x="304799" y="3209924"/>
          <a:ext cx="1600201" cy="657226"/>
        </a:xfrm>
        <a:prstGeom prst="wedgeEllipseCallout">
          <a:avLst>
            <a:gd name="adj1" fmla="val 139123"/>
            <a:gd name="adj2" fmla="val -15976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NbEtudiants</a:t>
          </a:r>
        </a:p>
      </xdr:txBody>
    </xdr:sp>
    <xdr:clientData/>
  </xdr:twoCellAnchor>
  <xdr:twoCellAnchor>
    <xdr:from>
      <xdr:col>5</xdr:col>
      <xdr:colOff>428624</xdr:colOff>
      <xdr:row>14</xdr:row>
      <xdr:rowOff>114299</xdr:rowOff>
    </xdr:from>
    <xdr:to>
      <xdr:col>7</xdr:col>
      <xdr:colOff>561975</xdr:colOff>
      <xdr:row>18</xdr:row>
      <xdr:rowOff>76200</xdr:rowOff>
    </xdr:to>
    <xdr:sp macro="" textlink="">
      <xdr:nvSpPr>
        <xdr:cNvPr id="7" name="Bulle ronde 6"/>
        <xdr:cNvSpPr/>
      </xdr:nvSpPr>
      <xdr:spPr>
        <a:xfrm>
          <a:off x="4238624" y="3276599"/>
          <a:ext cx="1781176" cy="723901"/>
        </a:xfrm>
        <a:prstGeom prst="wedgeEllipseCallout">
          <a:avLst>
            <a:gd name="adj1" fmla="val -43679"/>
            <a:gd name="adj2" fmla="val -182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de la colonne : pourcentages</a:t>
          </a:r>
        </a:p>
      </xdr:txBody>
    </xdr:sp>
    <xdr:clientData/>
  </xdr:twoCellAnchor>
  <xdr:twoCellAnchor>
    <xdr:from>
      <xdr:col>0</xdr:col>
      <xdr:colOff>85725</xdr:colOff>
      <xdr:row>4</xdr:row>
      <xdr:rowOff>209549</xdr:rowOff>
    </xdr:from>
    <xdr:to>
      <xdr:col>1</xdr:col>
      <xdr:colOff>666750</xdr:colOff>
      <xdr:row>5</xdr:row>
      <xdr:rowOff>361950</xdr:rowOff>
    </xdr:to>
    <xdr:sp macro="" textlink="">
      <xdr:nvSpPr>
        <xdr:cNvPr id="8" name="Bulle ronde 7"/>
        <xdr:cNvSpPr/>
      </xdr:nvSpPr>
      <xdr:spPr>
        <a:xfrm>
          <a:off x="85725" y="1009649"/>
          <a:ext cx="1343025" cy="495301"/>
        </a:xfrm>
        <a:prstGeom prst="wedgeEllipseCallout">
          <a:avLst>
            <a:gd name="adj1" fmla="val 79333"/>
            <a:gd name="adj2" fmla="val -14629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entree</a:t>
          </a:r>
        </a:p>
      </xdr:txBody>
    </xdr:sp>
    <xdr:clientData/>
  </xdr:twoCellAnchor>
  <xdr:twoCellAnchor>
    <xdr:from>
      <xdr:col>6</xdr:col>
      <xdr:colOff>228600</xdr:colOff>
      <xdr:row>0</xdr:row>
      <xdr:rowOff>190500</xdr:rowOff>
    </xdr:from>
    <xdr:to>
      <xdr:col>8</xdr:col>
      <xdr:colOff>114300</xdr:colOff>
      <xdr:row>3</xdr:row>
      <xdr:rowOff>85726</xdr:rowOff>
    </xdr:to>
    <xdr:sp macro="" textlink="">
      <xdr:nvSpPr>
        <xdr:cNvPr id="9" name="Bulle ronde 8"/>
        <xdr:cNvSpPr/>
      </xdr:nvSpPr>
      <xdr:spPr>
        <a:xfrm>
          <a:off x="4924425" y="190500"/>
          <a:ext cx="1409700" cy="495301"/>
        </a:xfrm>
        <a:prstGeom prst="wedgeEllipseCallout">
          <a:avLst>
            <a:gd name="adj1" fmla="val -71730"/>
            <a:gd name="adj2" fmla="val 370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Date</a:t>
          </a:r>
          <a:r>
            <a:rPr lang="fr-FR" sz="1100" baseline="0"/>
            <a:t> du jour</a:t>
          </a:r>
          <a:endParaRPr lang="fr-FR" sz="1100"/>
        </a:p>
      </xdr:txBody>
    </xdr:sp>
    <xdr:clientData/>
  </xdr:twoCellAnchor>
  <xdr:twoCellAnchor editAs="oneCell">
    <xdr:from>
      <xdr:col>9</xdr:col>
      <xdr:colOff>523875</xdr:colOff>
      <xdr:row>0</xdr:row>
      <xdr:rowOff>123825</xdr:rowOff>
    </xdr:from>
    <xdr:to>
      <xdr:col>18</xdr:col>
      <xdr:colOff>189684</xdr:colOff>
      <xdr:row>19</xdr:row>
      <xdr:rowOff>56632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5700" y="123825"/>
          <a:ext cx="6523809" cy="414285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85726</xdr:rowOff>
    </xdr:from>
    <xdr:to>
      <xdr:col>1</xdr:col>
      <xdr:colOff>676275</xdr:colOff>
      <xdr:row>5</xdr:row>
      <xdr:rowOff>28576</xdr:rowOff>
    </xdr:to>
    <xdr:sp macro="" textlink="">
      <xdr:nvSpPr>
        <xdr:cNvPr id="4" name="Bulle ronde 3"/>
        <xdr:cNvSpPr/>
      </xdr:nvSpPr>
      <xdr:spPr>
        <a:xfrm>
          <a:off x="171449" y="85726"/>
          <a:ext cx="1266826" cy="1123950"/>
        </a:xfrm>
        <a:prstGeom prst="wedgeEllipseCallout">
          <a:avLst>
            <a:gd name="adj1" fmla="val 83564"/>
            <a:gd name="adj2" fmla="val 1606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Noms : </a:t>
          </a:r>
        </a:p>
        <a:p>
          <a:pPr algn="l"/>
          <a:r>
            <a:rPr lang="fr-FR" sz="1100"/>
            <a:t>etud</a:t>
          </a:r>
        </a:p>
        <a:p>
          <a:pPr algn="l"/>
          <a:r>
            <a:rPr lang="fr-FR" sz="1100"/>
            <a:t>prix1</a:t>
          </a:r>
        </a:p>
        <a:p>
          <a:pPr algn="l"/>
          <a:r>
            <a:rPr lang="fr-FR" sz="1100"/>
            <a:t>prix2</a:t>
          </a:r>
        </a:p>
        <a:p>
          <a:pPr algn="l"/>
          <a:endParaRPr lang="fr-FR" sz="1100"/>
        </a:p>
      </xdr:txBody>
    </xdr:sp>
    <xdr:clientData/>
  </xdr:twoCellAnchor>
  <xdr:twoCellAnchor>
    <xdr:from>
      <xdr:col>7</xdr:col>
      <xdr:colOff>314325</xdr:colOff>
      <xdr:row>3</xdr:row>
      <xdr:rowOff>114299</xdr:rowOff>
    </xdr:from>
    <xdr:to>
      <xdr:col>8</xdr:col>
      <xdr:colOff>704850</xdr:colOff>
      <xdr:row>4</xdr:row>
      <xdr:rowOff>323850</xdr:rowOff>
    </xdr:to>
    <xdr:sp macro="" textlink="">
      <xdr:nvSpPr>
        <xdr:cNvPr id="6" name="Bulle ronde 5"/>
        <xdr:cNvSpPr/>
      </xdr:nvSpPr>
      <xdr:spPr>
        <a:xfrm>
          <a:off x="6334125" y="857249"/>
          <a:ext cx="1152525" cy="685801"/>
        </a:xfrm>
        <a:prstGeom prst="wedgeEllipseCallout">
          <a:avLst>
            <a:gd name="adj1" fmla="val -95771"/>
            <a:gd name="adj2" fmla="val 113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Meilleure recette</a:t>
          </a:r>
        </a:p>
      </xdr:txBody>
    </xdr:sp>
    <xdr:clientData/>
  </xdr:twoCellAnchor>
  <xdr:twoCellAnchor editAs="oneCell">
    <xdr:from>
      <xdr:col>9</xdr:col>
      <xdr:colOff>190500</xdr:colOff>
      <xdr:row>0</xdr:row>
      <xdr:rowOff>142875</xdr:rowOff>
    </xdr:from>
    <xdr:to>
      <xdr:col>18</xdr:col>
      <xdr:colOff>732500</xdr:colOff>
      <xdr:row>15</xdr:row>
      <xdr:rowOff>9092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4300" y="142875"/>
          <a:ext cx="7400000" cy="346666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952499</xdr:colOff>
      <xdr:row>11</xdr:row>
      <xdr:rowOff>145254</xdr:rowOff>
    </xdr:from>
    <xdr:to>
      <xdr:col>4</xdr:col>
      <xdr:colOff>500064</xdr:colOff>
      <xdr:row>15</xdr:row>
      <xdr:rowOff>107156</xdr:rowOff>
    </xdr:to>
    <xdr:sp macro="" textlink="">
      <xdr:nvSpPr>
        <xdr:cNvPr id="3" name="Bulle ronde 2"/>
        <xdr:cNvSpPr/>
      </xdr:nvSpPr>
      <xdr:spPr>
        <a:xfrm>
          <a:off x="1714499" y="3231354"/>
          <a:ext cx="2500315" cy="723902"/>
        </a:xfrm>
        <a:prstGeom prst="wedgeEllipseCallout">
          <a:avLst>
            <a:gd name="adj1" fmla="val -13319"/>
            <a:gd name="adj2" fmla="val -1043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Si le prix est supérieur à 50€</a:t>
          </a:r>
          <a:r>
            <a:rPr lang="fr-FR" sz="1100" baseline="0"/>
            <a:t> affiche :  Glace(s) offerte(s)</a:t>
          </a:r>
          <a:endParaRPr lang="fr-FR" sz="1100"/>
        </a:p>
      </xdr:txBody>
    </xdr:sp>
    <xdr:clientData/>
  </xdr:twoCellAnchor>
  <xdr:twoCellAnchor>
    <xdr:from>
      <xdr:col>0</xdr:col>
      <xdr:colOff>88104</xdr:colOff>
      <xdr:row>1</xdr:row>
      <xdr:rowOff>47626</xdr:rowOff>
    </xdr:from>
    <xdr:to>
      <xdr:col>1</xdr:col>
      <xdr:colOff>592930</xdr:colOff>
      <xdr:row>5</xdr:row>
      <xdr:rowOff>152399</xdr:rowOff>
    </xdr:to>
    <xdr:sp macro="" textlink="">
      <xdr:nvSpPr>
        <xdr:cNvPr id="4" name="Bulle ronde 3"/>
        <xdr:cNvSpPr/>
      </xdr:nvSpPr>
      <xdr:spPr>
        <a:xfrm>
          <a:off x="88104" y="247651"/>
          <a:ext cx="1266826" cy="1171573"/>
        </a:xfrm>
        <a:prstGeom prst="wedgeEllipseCallout">
          <a:avLst>
            <a:gd name="adj1" fmla="val 86257"/>
            <a:gd name="adj2" fmla="val -1118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Noms : </a:t>
          </a:r>
        </a:p>
        <a:p>
          <a:pPr algn="l"/>
          <a:r>
            <a:rPr lang="fr-FR" sz="1100"/>
            <a:t>normal</a:t>
          </a:r>
        </a:p>
        <a:p>
          <a:pPr algn="l"/>
          <a:r>
            <a:rPr lang="fr-FR" sz="1100"/>
            <a:t>privilege</a:t>
          </a:r>
        </a:p>
        <a:p>
          <a:pPr algn="l"/>
          <a:r>
            <a:rPr lang="fr-FR" sz="1100"/>
            <a:t>etudiant</a:t>
          </a:r>
        </a:p>
      </xdr:txBody>
    </xdr:sp>
    <xdr:clientData/>
  </xdr:twoCellAnchor>
  <xdr:twoCellAnchor editAs="oneCell">
    <xdr:from>
      <xdr:col>7</xdr:col>
      <xdr:colOff>209550</xdr:colOff>
      <xdr:row>0</xdr:row>
      <xdr:rowOff>171450</xdr:rowOff>
    </xdr:from>
    <xdr:to>
      <xdr:col>13</xdr:col>
      <xdr:colOff>294693</xdr:colOff>
      <xdr:row>16</xdr:row>
      <xdr:rowOff>113802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0" y="171450"/>
          <a:ext cx="4657143" cy="398095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238125</xdr:rowOff>
    </xdr:from>
    <xdr:to>
      <xdr:col>1</xdr:col>
      <xdr:colOff>674688</xdr:colOff>
      <xdr:row>14</xdr:row>
      <xdr:rowOff>484187</xdr:rowOff>
    </xdr:to>
    <xdr:sp macro="" textlink="">
      <xdr:nvSpPr>
        <xdr:cNvPr id="4" name="Bulle ronde 3"/>
        <xdr:cNvSpPr/>
      </xdr:nvSpPr>
      <xdr:spPr>
        <a:xfrm>
          <a:off x="0" y="4248150"/>
          <a:ext cx="1436688" cy="522287"/>
        </a:xfrm>
        <a:prstGeom prst="wedgeEllipseCallout">
          <a:avLst>
            <a:gd name="adj1" fmla="val 149155"/>
            <a:gd name="adj2" fmla="val 17340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points</a:t>
          </a:r>
        </a:p>
      </xdr:txBody>
    </xdr:sp>
    <xdr:clientData/>
  </xdr:twoCellAnchor>
  <xdr:twoCellAnchor>
    <xdr:from>
      <xdr:col>1</xdr:col>
      <xdr:colOff>198437</xdr:colOff>
      <xdr:row>21</xdr:row>
      <xdr:rowOff>119061</xdr:rowOff>
    </xdr:from>
    <xdr:to>
      <xdr:col>2</xdr:col>
      <xdr:colOff>1031875</xdr:colOff>
      <xdr:row>23</xdr:row>
      <xdr:rowOff>158749</xdr:rowOff>
    </xdr:to>
    <xdr:sp macro="" textlink="">
      <xdr:nvSpPr>
        <xdr:cNvPr id="5" name="Bulle ronde 4"/>
        <xdr:cNvSpPr/>
      </xdr:nvSpPr>
      <xdr:spPr>
        <a:xfrm>
          <a:off x="960437" y="6205536"/>
          <a:ext cx="1595438" cy="525463"/>
        </a:xfrm>
        <a:prstGeom prst="wedgeEllipseCallout">
          <a:avLst>
            <a:gd name="adj1" fmla="val 69783"/>
            <a:gd name="adj2" fmla="val -12811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distance</a:t>
          </a:r>
        </a:p>
      </xdr:txBody>
    </xdr:sp>
    <xdr:clientData/>
  </xdr:twoCellAnchor>
  <xdr:twoCellAnchor>
    <xdr:from>
      <xdr:col>4</xdr:col>
      <xdr:colOff>55563</xdr:colOff>
      <xdr:row>14</xdr:row>
      <xdr:rowOff>254002</xdr:rowOff>
    </xdr:from>
    <xdr:to>
      <xdr:col>7</xdr:col>
      <xdr:colOff>746125</xdr:colOff>
      <xdr:row>17</xdr:row>
      <xdr:rowOff>104776</xdr:rowOff>
    </xdr:to>
    <xdr:sp macro="" textlink="">
      <xdr:nvSpPr>
        <xdr:cNvPr id="7" name="Bulle ronde 6"/>
        <xdr:cNvSpPr/>
      </xdr:nvSpPr>
      <xdr:spPr>
        <a:xfrm>
          <a:off x="3389313" y="4540252"/>
          <a:ext cx="3424237" cy="727074"/>
        </a:xfrm>
        <a:prstGeom prst="wedgeEllipseCallout">
          <a:avLst>
            <a:gd name="adj1" fmla="val -17962"/>
            <a:gd name="adj2" fmla="val -8863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note = nb de tours * points par tour</a:t>
          </a:r>
        </a:p>
        <a:p>
          <a:pPr algn="l"/>
          <a:r>
            <a:rPr lang="fr-FR" sz="1100"/>
            <a:t>Si la note est supérieure à 20 mettre 20</a:t>
          </a:r>
        </a:p>
      </xdr:txBody>
    </xdr:sp>
    <xdr:clientData/>
  </xdr:twoCellAnchor>
  <xdr:twoCellAnchor editAs="oneCell">
    <xdr:from>
      <xdr:col>8</xdr:col>
      <xdr:colOff>638175</xdr:colOff>
      <xdr:row>3</xdr:row>
      <xdr:rowOff>66675</xdr:rowOff>
    </xdr:from>
    <xdr:to>
      <xdr:col>17</xdr:col>
      <xdr:colOff>570651</xdr:colOff>
      <xdr:row>24</xdr:row>
      <xdr:rowOff>85024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7600" y="647700"/>
          <a:ext cx="6790476" cy="5609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1</xdr:row>
      <xdr:rowOff>4762</xdr:rowOff>
    </xdr:from>
    <xdr:to>
      <xdr:col>13</xdr:col>
      <xdr:colOff>495300</xdr:colOff>
      <xdr:row>10</xdr:row>
      <xdr:rowOff>14287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504825</xdr:colOff>
      <xdr:row>10</xdr:row>
      <xdr:rowOff>42862</xdr:rowOff>
    </xdr:from>
    <xdr:to>
      <xdr:col>13</xdr:col>
      <xdr:colOff>504825</xdr:colOff>
      <xdr:row>21</xdr:row>
      <xdr:rowOff>100012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6</xdr:row>
      <xdr:rowOff>209550</xdr:rowOff>
    </xdr:from>
    <xdr:to>
      <xdr:col>2</xdr:col>
      <xdr:colOff>228600</xdr:colOff>
      <xdr:row>11</xdr:row>
      <xdr:rowOff>142875</xdr:rowOff>
    </xdr:to>
    <xdr:sp macro="" textlink="">
      <xdr:nvSpPr>
        <xdr:cNvPr id="4" name="Bulle ronde 3"/>
        <xdr:cNvSpPr/>
      </xdr:nvSpPr>
      <xdr:spPr>
        <a:xfrm>
          <a:off x="85725" y="2152650"/>
          <a:ext cx="1666875" cy="1162050"/>
        </a:xfrm>
        <a:prstGeom prst="wedgeEllipseCallout">
          <a:avLst>
            <a:gd name="adj1" fmla="val 121642"/>
            <a:gd name="adj2" fmla="val -3355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Si supérieur à 4</a:t>
          </a:r>
          <a:r>
            <a:rPr lang="fr-FR" sz="1100" baseline="0"/>
            <a:t> :</a:t>
          </a:r>
        </a:p>
        <a:p>
          <a:pPr algn="l"/>
          <a:r>
            <a:rPr lang="fr-FR" sz="1100"/>
            <a:t>Remplissage jaune avec texte jaune foncé</a:t>
          </a:r>
        </a:p>
      </xdr:txBody>
    </xdr:sp>
    <xdr:clientData/>
  </xdr:twoCellAnchor>
  <xdr:twoCellAnchor editAs="oneCell">
    <xdr:from>
      <xdr:col>13</xdr:col>
      <xdr:colOff>733425</xdr:colOff>
      <xdr:row>0</xdr:row>
      <xdr:rowOff>123825</xdr:rowOff>
    </xdr:from>
    <xdr:to>
      <xdr:col>28</xdr:col>
      <xdr:colOff>693901</xdr:colOff>
      <xdr:row>21</xdr:row>
      <xdr:rowOff>180267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563350" y="123825"/>
          <a:ext cx="11390476" cy="5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8"/>
  <sheetViews>
    <sheetView workbookViewId="0">
      <selection activeCell="C11" sqref="C11"/>
    </sheetView>
  </sheetViews>
  <sheetFormatPr baseColWidth="10" defaultRowHeight="15" x14ac:dyDescent="0.25"/>
  <sheetData>
    <row r="2" spans="3:5" ht="15.75" thickBot="1" x14ac:dyDescent="0.3"/>
    <row r="3" spans="3:5" ht="33.75" customHeight="1" thickBot="1" x14ac:dyDescent="0.3">
      <c r="C3" s="122" t="s">
        <v>23</v>
      </c>
      <c r="D3" s="123"/>
      <c r="E3" s="124"/>
    </row>
    <row r="4" spans="3:5" x14ac:dyDescent="0.25">
      <c r="C4" s="11" t="s">
        <v>21</v>
      </c>
      <c r="D4" s="12" t="s">
        <v>22</v>
      </c>
      <c r="E4" s="13" t="s">
        <v>20</v>
      </c>
    </row>
    <row r="5" spans="3:5" x14ac:dyDescent="0.25">
      <c r="C5" s="5" t="s">
        <v>8</v>
      </c>
      <c r="D5" s="6">
        <v>45</v>
      </c>
      <c r="E5" s="7">
        <f t="shared" ref="E5:E14" si="0">IF(D5="","",D5/total)</f>
        <v>0.29220779220779219</v>
      </c>
    </row>
    <row r="6" spans="3:5" x14ac:dyDescent="0.25">
      <c r="C6" s="5" t="s">
        <v>9</v>
      </c>
      <c r="D6" s="6">
        <v>35</v>
      </c>
      <c r="E6" s="7">
        <f t="shared" si="0"/>
        <v>0.22727272727272727</v>
      </c>
    </row>
    <row r="7" spans="3:5" x14ac:dyDescent="0.25">
      <c r="C7" s="5" t="s">
        <v>10</v>
      </c>
      <c r="D7" s="6">
        <v>62</v>
      </c>
      <c r="E7" s="7">
        <f t="shared" si="0"/>
        <v>0.40259740259740262</v>
      </c>
    </row>
    <row r="8" spans="3:5" x14ac:dyDescent="0.25">
      <c r="C8" s="5" t="s">
        <v>11</v>
      </c>
      <c r="D8" s="6">
        <v>12</v>
      </c>
      <c r="E8" s="7">
        <f t="shared" si="0"/>
        <v>7.792207792207792E-2</v>
      </c>
    </row>
    <row r="9" spans="3:5" x14ac:dyDescent="0.25">
      <c r="C9" s="5" t="s">
        <v>12</v>
      </c>
      <c r="D9" s="6"/>
      <c r="E9" s="7" t="str">
        <f t="shared" si="0"/>
        <v/>
      </c>
    </row>
    <row r="10" spans="3:5" x14ac:dyDescent="0.25">
      <c r="C10" s="5" t="s">
        <v>13</v>
      </c>
      <c r="D10" s="6"/>
      <c r="E10" s="7" t="str">
        <f t="shared" si="0"/>
        <v/>
      </c>
    </row>
    <row r="11" spans="3:5" x14ac:dyDescent="0.25">
      <c r="C11" s="5" t="s">
        <v>14</v>
      </c>
      <c r="D11" s="6"/>
      <c r="E11" s="7" t="str">
        <f t="shared" si="0"/>
        <v/>
      </c>
    </row>
    <row r="12" spans="3:5" x14ac:dyDescent="0.25">
      <c r="C12" s="5" t="s">
        <v>15</v>
      </c>
      <c r="D12" s="6"/>
      <c r="E12" s="7" t="str">
        <f t="shared" si="0"/>
        <v/>
      </c>
    </row>
    <row r="13" spans="3:5" x14ac:dyDescent="0.25">
      <c r="C13" s="5" t="s">
        <v>16</v>
      </c>
      <c r="D13" s="6"/>
      <c r="E13" s="7" t="str">
        <f t="shared" si="0"/>
        <v/>
      </c>
    </row>
    <row r="14" spans="3:5" ht="15.75" thickBot="1" x14ac:dyDescent="0.3">
      <c r="C14" s="8" t="s">
        <v>17</v>
      </c>
      <c r="D14" s="9"/>
      <c r="E14" s="10" t="str">
        <f t="shared" si="0"/>
        <v/>
      </c>
    </row>
    <row r="15" spans="3:5" ht="15.75" thickBot="1" x14ac:dyDescent="0.3">
      <c r="C15" s="14" t="s">
        <v>18</v>
      </c>
      <c r="D15" s="4">
        <f>SUM(D5:D14)</f>
        <v>154</v>
      </c>
    </row>
    <row r="17" spans="3:4" ht="15.75" thickBot="1" x14ac:dyDescent="0.3"/>
    <row r="18" spans="3:4" ht="30.75" thickBot="1" x14ac:dyDescent="0.3">
      <c r="C18" s="2" t="s">
        <v>19</v>
      </c>
      <c r="D18" s="3">
        <f>COUNT(D5:D14)</f>
        <v>4</v>
      </c>
    </row>
  </sheetData>
  <mergeCells count="1">
    <mergeCell ref="C3:E3"/>
  </mergeCells>
  <conditionalFormatting sqref="D5:D14">
    <cfRule type="cellIs" dxfId="8" priority="1" operator="lessThan">
      <formula>40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workbookViewId="0">
      <selection activeCell="E11" sqref="E11"/>
    </sheetView>
  </sheetViews>
  <sheetFormatPr baseColWidth="10" defaultRowHeight="15" x14ac:dyDescent="0.25"/>
  <cols>
    <col min="6" max="6" width="13.28515625" customWidth="1"/>
  </cols>
  <sheetData>
    <row r="2" spans="2:7" ht="15.75" thickBot="1" x14ac:dyDescent="0.3"/>
    <row r="3" spans="2:7" ht="15.75" thickBot="1" x14ac:dyDescent="0.3">
      <c r="B3" s="15" t="s">
        <v>24</v>
      </c>
      <c r="C3" s="16">
        <v>5</v>
      </c>
      <c r="E3" s="15" t="s">
        <v>25</v>
      </c>
      <c r="F3" s="17">
        <f ca="1">TODAY()</f>
        <v>43403</v>
      </c>
    </row>
    <row r="4" spans="2:7" ht="15.75" thickBot="1" x14ac:dyDescent="0.3">
      <c r="G4" s="18"/>
    </row>
    <row r="5" spans="2:7" ht="27" thickBot="1" x14ac:dyDescent="0.3">
      <c r="C5" s="125" t="s">
        <v>26</v>
      </c>
      <c r="D5" s="126"/>
      <c r="E5" s="126"/>
      <c r="F5" s="127"/>
    </row>
    <row r="6" spans="2:7" ht="45.75" thickBot="1" x14ac:dyDescent="0.3">
      <c r="C6" s="19" t="s">
        <v>27</v>
      </c>
      <c r="D6" s="19" t="s">
        <v>28</v>
      </c>
      <c r="E6" s="19" t="s">
        <v>29</v>
      </c>
      <c r="F6" s="20" t="s">
        <v>30</v>
      </c>
    </row>
    <row r="7" spans="2:7" x14ac:dyDescent="0.25">
      <c r="B7" s="21" t="s">
        <v>31</v>
      </c>
      <c r="C7" s="22">
        <v>550</v>
      </c>
      <c r="D7" s="23">
        <f>entree*C7</f>
        <v>2750</v>
      </c>
      <c r="E7" s="24">
        <v>3154</v>
      </c>
      <c r="F7" s="25">
        <f>E7/etudiants</f>
        <v>0.29966745843230402</v>
      </c>
      <c r="G7" t="str">
        <f>IF(F7=MAX(pourcentages),"*","")</f>
        <v/>
      </c>
    </row>
    <row r="8" spans="2:7" x14ac:dyDescent="0.25">
      <c r="B8" s="26" t="s">
        <v>32</v>
      </c>
      <c r="C8" s="27">
        <v>255</v>
      </c>
      <c r="D8" s="28">
        <f>entree*C8</f>
        <v>1275</v>
      </c>
      <c r="E8" s="29">
        <v>2651</v>
      </c>
      <c r="F8" s="30">
        <f>E8/etudiants</f>
        <v>0.25187648456057005</v>
      </c>
      <c r="G8" t="str">
        <f>IF(F8=MAX(pourcentages),"*","")</f>
        <v/>
      </c>
    </row>
    <row r="9" spans="2:7" x14ac:dyDescent="0.25">
      <c r="B9" s="26" t="s">
        <v>33</v>
      </c>
      <c r="C9" s="27">
        <v>420</v>
      </c>
      <c r="D9" s="28">
        <f>entree*C9</f>
        <v>2100</v>
      </c>
      <c r="E9" s="29">
        <v>3850</v>
      </c>
      <c r="F9" s="30">
        <f>E9/etudiants</f>
        <v>0.36579572446555819</v>
      </c>
      <c r="G9" t="str">
        <f>IF(F9=MAX(pourcentages),"*","")</f>
        <v>*</v>
      </c>
    </row>
    <row r="10" spans="2:7" ht="15.75" thickBot="1" x14ac:dyDescent="0.3">
      <c r="B10" s="31" t="s">
        <v>34</v>
      </c>
      <c r="C10" s="27">
        <v>350</v>
      </c>
      <c r="D10" s="28">
        <f>entree*C10</f>
        <v>1750</v>
      </c>
      <c r="E10" s="29">
        <v>870</v>
      </c>
      <c r="F10" s="32">
        <f>E10/etudiants</f>
        <v>8.2660332541567696E-2</v>
      </c>
      <c r="G10" t="str">
        <f>IF(F10=MAX(pourcentages),"*","")</f>
        <v/>
      </c>
    </row>
    <row r="11" spans="2:7" ht="15.75" thickBot="1" x14ac:dyDescent="0.3">
      <c r="B11" s="1"/>
      <c r="C11" s="33">
        <f>SUM(C7:C10)</f>
        <v>1575</v>
      </c>
      <c r="D11" s="34">
        <f>SUM(D7:D10)</f>
        <v>7875</v>
      </c>
      <c r="E11" s="33">
        <f>SUM(E7:E10)</f>
        <v>10525</v>
      </c>
      <c r="F11" s="35"/>
    </row>
    <row r="12" spans="2:7" x14ac:dyDescent="0.25">
      <c r="C12" s="36"/>
      <c r="D12" s="37"/>
      <c r="E12" s="38"/>
      <c r="F12" s="36"/>
    </row>
    <row r="13" spans="2:7" x14ac:dyDescent="0.25">
      <c r="C13" s="36"/>
      <c r="D13" s="37"/>
      <c r="E13" s="38"/>
      <c r="F13" s="36"/>
    </row>
    <row r="14" spans="2:7" x14ac:dyDescent="0.25">
      <c r="C14" s="36"/>
      <c r="D14" s="37"/>
      <c r="E14" s="38"/>
      <c r="F14" s="36"/>
    </row>
    <row r="15" spans="2:7" x14ac:dyDescent="0.25">
      <c r="C15" s="36"/>
      <c r="D15" s="37"/>
      <c r="E15" s="38"/>
      <c r="F15" s="36"/>
    </row>
    <row r="16" spans="2:7" x14ac:dyDescent="0.25">
      <c r="C16" s="36"/>
      <c r="D16" s="37"/>
      <c r="E16" s="38"/>
      <c r="F16" s="36"/>
    </row>
    <row r="17" spans="3:6" x14ac:dyDescent="0.25">
      <c r="C17" s="36"/>
      <c r="D17" s="37"/>
      <c r="E17" s="36"/>
      <c r="F17" s="36"/>
    </row>
    <row r="18" spans="3:6" x14ac:dyDescent="0.25">
      <c r="C18" s="39"/>
      <c r="D18" s="40"/>
      <c r="E18" s="36"/>
      <c r="F18" s="36"/>
    </row>
    <row r="19" spans="3:6" x14ac:dyDescent="0.25">
      <c r="C19" s="36"/>
      <c r="D19" s="36"/>
      <c r="E19" s="36"/>
      <c r="F19" s="36"/>
    </row>
  </sheetData>
  <mergeCells count="1">
    <mergeCell ref="C5:F5"/>
  </mergeCells>
  <conditionalFormatting sqref="F7:F10">
    <cfRule type="cellIs" dxfId="7" priority="1" operator="lessThan">
      <formula>0.15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workbookViewId="0">
      <selection activeCell="D14" sqref="D14"/>
    </sheetView>
  </sheetViews>
  <sheetFormatPr baseColWidth="10" defaultRowHeight="15" x14ac:dyDescent="0.25"/>
  <cols>
    <col min="2" max="2" width="15.28515625" customWidth="1"/>
    <col min="6" max="6" width="15" customWidth="1"/>
    <col min="7" max="7" width="14.28515625" customWidth="1"/>
  </cols>
  <sheetData>
    <row r="2" spans="2:8" ht="15.75" thickBot="1" x14ac:dyDescent="0.3">
      <c r="H2" s="18"/>
    </row>
    <row r="3" spans="2:8" ht="27" thickBot="1" x14ac:dyDescent="0.3">
      <c r="C3" s="125" t="s">
        <v>35</v>
      </c>
      <c r="D3" s="126"/>
      <c r="E3" s="126"/>
      <c r="F3" s="126"/>
      <c r="G3" s="127"/>
    </row>
    <row r="4" spans="2:8" ht="15.75" thickBot="1" x14ac:dyDescent="0.3">
      <c r="C4" s="41">
        <v>3.25</v>
      </c>
      <c r="D4" s="41">
        <v>4.5</v>
      </c>
      <c r="E4" s="41">
        <v>6.5</v>
      </c>
      <c r="F4" s="20"/>
      <c r="G4" s="20"/>
    </row>
    <row r="5" spans="2:8" ht="19.5" thickBot="1" x14ac:dyDescent="0.3">
      <c r="C5" s="42" t="s">
        <v>36</v>
      </c>
      <c r="D5" s="42" t="s">
        <v>37</v>
      </c>
      <c r="E5" s="42" t="s">
        <v>38</v>
      </c>
      <c r="F5" s="20" t="s">
        <v>28</v>
      </c>
      <c r="G5" s="43">
        <f>MAX(F6:F10)</f>
        <v>1320</v>
      </c>
    </row>
    <row r="6" spans="2:8" ht="15.75" thickBot="1" x14ac:dyDescent="0.3">
      <c r="B6" s="44" t="s">
        <v>39</v>
      </c>
      <c r="C6" s="45">
        <v>250</v>
      </c>
      <c r="D6" s="46">
        <v>50</v>
      </c>
      <c r="E6" s="47">
        <v>12</v>
      </c>
      <c r="F6" s="48">
        <f t="shared" ref="F6:F11" si="0">C6*etudiant+D6*prix1+E6*prix2</f>
        <v>1115.5</v>
      </c>
      <c r="G6" s="49" t="s">
        <v>48</v>
      </c>
    </row>
    <row r="7" spans="2:8" ht="16.5" thickTop="1" thickBot="1" x14ac:dyDescent="0.3">
      <c r="B7" s="50" t="s">
        <v>40</v>
      </c>
      <c r="C7" s="51">
        <v>200</v>
      </c>
      <c r="D7" s="52">
        <v>42</v>
      </c>
      <c r="E7" s="53">
        <v>8</v>
      </c>
      <c r="F7" s="54">
        <f t="shared" si="0"/>
        <v>891</v>
      </c>
      <c r="G7" s="55" t="s">
        <v>47</v>
      </c>
    </row>
    <row r="8" spans="2:8" ht="16.5" thickTop="1" thickBot="1" x14ac:dyDescent="0.3">
      <c r="B8" s="50" t="s">
        <v>41</v>
      </c>
      <c r="C8" s="51">
        <v>190</v>
      </c>
      <c r="D8" s="52">
        <v>35</v>
      </c>
      <c r="E8" s="53">
        <v>45</v>
      </c>
      <c r="F8" s="54">
        <f t="shared" si="0"/>
        <v>1067.5</v>
      </c>
      <c r="G8" s="55" t="s">
        <v>48</v>
      </c>
    </row>
    <row r="9" spans="2:8" ht="16.5" thickTop="1" thickBot="1" x14ac:dyDescent="0.3">
      <c r="B9" s="50" t="s">
        <v>42</v>
      </c>
      <c r="C9" s="51">
        <v>210</v>
      </c>
      <c r="D9" s="52">
        <v>45</v>
      </c>
      <c r="E9" s="53">
        <v>14</v>
      </c>
      <c r="F9" s="54">
        <f t="shared" si="0"/>
        <v>976</v>
      </c>
      <c r="G9" s="55" t="s">
        <v>47</v>
      </c>
    </row>
    <row r="10" spans="2:8" ht="16.5" thickTop="1" thickBot="1" x14ac:dyDescent="0.3">
      <c r="B10" s="50" t="s">
        <v>43</v>
      </c>
      <c r="C10" s="51">
        <v>300</v>
      </c>
      <c r="D10" s="52">
        <v>55</v>
      </c>
      <c r="E10" s="53">
        <v>15</v>
      </c>
      <c r="F10" s="54">
        <f t="shared" si="0"/>
        <v>1320</v>
      </c>
      <c r="G10" s="55" t="s">
        <v>49</v>
      </c>
    </row>
    <row r="11" spans="2:8" ht="16.5" thickTop="1" thickBot="1" x14ac:dyDescent="0.3">
      <c r="B11" s="56" t="s">
        <v>44</v>
      </c>
      <c r="C11" s="57">
        <v>110</v>
      </c>
      <c r="D11" s="58">
        <v>20</v>
      </c>
      <c r="E11" s="59">
        <v>5</v>
      </c>
      <c r="F11" s="60">
        <f t="shared" si="0"/>
        <v>480</v>
      </c>
      <c r="G11" s="61" t="s">
        <v>46</v>
      </c>
    </row>
    <row r="12" spans="2:8" ht="15.75" thickBot="1" x14ac:dyDescent="0.3">
      <c r="C12" s="62">
        <f>SUM(C6:C11)</f>
        <v>1260</v>
      </c>
      <c r="D12" s="63">
        <f t="shared" ref="D12:E12" si="1">SUM(D6:D11)</f>
        <v>247</v>
      </c>
      <c r="E12" s="64">
        <f t="shared" si="1"/>
        <v>99</v>
      </c>
      <c r="F12" s="1"/>
      <c r="G12" s="35"/>
    </row>
    <row r="13" spans="2:8" ht="15.75" thickBot="1" x14ac:dyDescent="0.3">
      <c r="C13" s="36"/>
      <c r="D13" s="37"/>
      <c r="E13" s="38"/>
      <c r="F13" s="38"/>
      <c r="G13" s="36"/>
    </row>
    <row r="14" spans="2:8" ht="45.75" thickBot="1" x14ac:dyDescent="0.3">
      <c r="B14" s="65" t="s">
        <v>45</v>
      </c>
      <c r="C14" s="66">
        <f>COUNTIF(C6:C11,"&gt;40")</f>
        <v>6</v>
      </c>
      <c r="D14" s="66">
        <f t="shared" ref="D14:E14" si="2">COUNTIF(D6:D11,"&gt;40")</f>
        <v>4</v>
      </c>
      <c r="E14" s="66">
        <f t="shared" si="2"/>
        <v>1</v>
      </c>
      <c r="F14" s="38"/>
      <c r="G14" s="36"/>
    </row>
    <row r="15" spans="2:8" x14ac:dyDescent="0.25">
      <c r="C15" s="36"/>
      <c r="D15" s="37"/>
      <c r="E15" s="38"/>
      <c r="F15" s="36"/>
      <c r="G15" s="36"/>
    </row>
    <row r="16" spans="2:8" x14ac:dyDescent="0.25">
      <c r="C16" s="36"/>
      <c r="D16" s="37"/>
      <c r="E16" s="38"/>
      <c r="F16" s="36"/>
      <c r="G16" s="36"/>
    </row>
    <row r="17" spans="3:7" x14ac:dyDescent="0.25">
      <c r="C17" s="36"/>
      <c r="D17" s="37"/>
      <c r="E17" s="38"/>
      <c r="F17" s="36"/>
      <c r="G17" s="36"/>
    </row>
    <row r="18" spans="3:7" x14ac:dyDescent="0.25">
      <c r="C18" s="36"/>
      <c r="D18" s="37"/>
      <c r="E18" s="36"/>
      <c r="F18" s="36"/>
      <c r="G18" s="36"/>
    </row>
    <row r="19" spans="3:7" x14ac:dyDescent="0.25">
      <c r="C19" s="39"/>
      <c r="D19" s="40"/>
      <c r="E19" s="36"/>
      <c r="F19" s="36"/>
      <c r="G19" s="36"/>
    </row>
    <row r="20" spans="3:7" x14ac:dyDescent="0.25">
      <c r="C20" s="36"/>
      <c r="D20" s="36"/>
      <c r="E20" s="36"/>
      <c r="F20" s="36"/>
      <c r="G20" s="36"/>
    </row>
  </sheetData>
  <mergeCells count="1">
    <mergeCell ref="C3:G3"/>
  </mergeCells>
  <conditionalFormatting sqref="G6:G11">
    <cfRule type="cellIs" dxfId="6" priority="2" operator="lessThan">
      <formula>0.15</formula>
    </cfRule>
  </conditionalFormatting>
  <conditionalFormatting sqref="F6:F11">
    <cfRule type="cellIs" dxfId="5" priority="1" operator="greaterThan">
      <formula>850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workbookViewId="0">
      <selection activeCell="G13" sqref="G13"/>
    </sheetView>
  </sheetViews>
  <sheetFormatPr baseColWidth="10" defaultRowHeight="15" x14ac:dyDescent="0.25"/>
  <cols>
    <col min="2" max="2" width="15.28515625" customWidth="1"/>
    <col min="3" max="3" width="13.42578125" bestFit="1" customWidth="1"/>
    <col min="4" max="4" width="15.5703125" customWidth="1"/>
    <col min="5" max="5" width="13.5703125" customWidth="1"/>
    <col min="6" max="6" width="15" customWidth="1"/>
    <col min="7" max="7" width="14.28515625" customWidth="1"/>
  </cols>
  <sheetData>
    <row r="1" spans="2:8" ht="15.75" thickBot="1" x14ac:dyDescent="0.3">
      <c r="H1" s="18"/>
    </row>
    <row r="2" spans="2:8" ht="27" thickBot="1" x14ac:dyDescent="0.3">
      <c r="C2" s="122" t="s">
        <v>50</v>
      </c>
      <c r="D2" s="123"/>
      <c r="E2" s="124"/>
      <c r="F2" s="67"/>
    </row>
    <row r="3" spans="2:8" ht="20.25" x14ac:dyDescent="0.25">
      <c r="C3" s="68" t="s">
        <v>51</v>
      </c>
      <c r="D3" s="69" t="s">
        <v>52</v>
      </c>
      <c r="E3" s="70" t="s">
        <v>36</v>
      </c>
      <c r="F3" s="71"/>
    </row>
    <row r="4" spans="2:8" ht="21" thickBot="1" x14ac:dyDescent="0.35">
      <c r="C4" s="72">
        <v>8</v>
      </c>
      <c r="D4" s="73">
        <v>4.5</v>
      </c>
      <c r="E4" s="74">
        <v>6</v>
      </c>
      <c r="F4" s="71"/>
    </row>
    <row r="5" spans="2:8" s="36" customFormat="1" ht="15.75" thickBot="1" x14ac:dyDescent="0.3">
      <c r="C5" s="75"/>
      <c r="D5" s="75"/>
      <c r="E5" s="75"/>
      <c r="F5" s="71"/>
    </row>
    <row r="6" spans="2:8" ht="36.75" thickBot="1" x14ac:dyDescent="0.3">
      <c r="B6" s="76"/>
      <c r="C6" s="77"/>
      <c r="D6" s="78" t="s">
        <v>53</v>
      </c>
      <c r="E6" s="79" t="s">
        <v>54</v>
      </c>
      <c r="F6" s="71"/>
      <c r="G6" s="80"/>
    </row>
    <row r="7" spans="2:8" ht="18" x14ac:dyDescent="0.25">
      <c r="B7" s="36"/>
      <c r="C7" s="81" t="s">
        <v>51</v>
      </c>
      <c r="D7" s="82">
        <v>5</v>
      </c>
      <c r="E7" s="83">
        <f>D7*normal</f>
        <v>40</v>
      </c>
      <c r="F7" s="37"/>
      <c r="G7" s="84"/>
    </row>
    <row r="8" spans="2:8" ht="18" x14ac:dyDescent="0.25">
      <c r="B8" s="36"/>
      <c r="C8" s="85" t="s">
        <v>52</v>
      </c>
      <c r="D8" s="86">
        <v>1</v>
      </c>
      <c r="E8" s="87">
        <f>D8*privilege</f>
        <v>4.5</v>
      </c>
      <c r="F8" s="37"/>
      <c r="G8" s="84"/>
    </row>
    <row r="9" spans="2:8" ht="18.75" thickBot="1" x14ac:dyDescent="0.3">
      <c r="B9" s="36"/>
      <c r="C9" s="88" t="s">
        <v>36</v>
      </c>
      <c r="D9" s="89">
        <v>4</v>
      </c>
      <c r="E9" s="90">
        <f>D9*etuda</f>
        <v>24</v>
      </c>
      <c r="F9" s="37"/>
      <c r="G9" s="84"/>
    </row>
    <row r="10" spans="2:8" ht="36.75" thickBot="1" x14ac:dyDescent="0.3">
      <c r="B10" s="91">
        <v>4</v>
      </c>
      <c r="C10" s="92" t="str">
        <f>IF(E10&gt;50,"Glace(s) offerte(s)","Cadeau ?")</f>
        <v>Glace(s) offerte(s)</v>
      </c>
      <c r="D10" s="93"/>
      <c r="E10" s="94">
        <f>SUM(E7:E9)</f>
        <v>68.5</v>
      </c>
      <c r="F10" s="37"/>
      <c r="G10" s="84"/>
    </row>
    <row r="11" spans="2:8" x14ac:dyDescent="0.25">
      <c r="B11" s="36"/>
      <c r="C11" s="95"/>
      <c r="D11" s="95"/>
      <c r="E11" s="95"/>
      <c r="F11" s="37"/>
      <c r="G11" s="84"/>
    </row>
    <row r="12" spans="2:8" x14ac:dyDescent="0.25">
      <c r="B12" s="36"/>
      <c r="C12" s="95"/>
      <c r="D12" s="95"/>
      <c r="E12" s="95"/>
      <c r="F12" s="37"/>
      <c r="G12" s="84"/>
    </row>
    <row r="13" spans="2:8" x14ac:dyDescent="0.25">
      <c r="B13" s="36"/>
      <c r="E13" s="96"/>
      <c r="F13" s="38"/>
      <c r="G13" s="36"/>
    </row>
    <row r="14" spans="2:8" x14ac:dyDescent="0.25">
      <c r="B14" s="36"/>
      <c r="E14" s="95"/>
      <c r="F14" s="36"/>
      <c r="G14" s="36"/>
    </row>
    <row r="15" spans="2:8" x14ac:dyDescent="0.25">
      <c r="B15" s="36"/>
      <c r="E15" s="95"/>
      <c r="F15" s="36"/>
      <c r="G15" s="36"/>
    </row>
    <row r="16" spans="2:8" x14ac:dyDescent="0.25">
      <c r="B16" s="36"/>
      <c r="E16" s="95"/>
      <c r="F16" s="36"/>
      <c r="G16" s="36"/>
    </row>
    <row r="17" spans="2:7" ht="20.25" x14ac:dyDescent="0.3">
      <c r="B17" s="36"/>
      <c r="C17" s="117"/>
      <c r="D17" s="118"/>
      <c r="E17" s="95"/>
      <c r="F17" s="36"/>
      <c r="G17" s="36"/>
    </row>
    <row r="18" spans="2:7" ht="20.25" x14ac:dyDescent="0.3">
      <c r="B18" s="36"/>
      <c r="C18" s="117"/>
      <c r="D18" s="119"/>
      <c r="E18" s="95"/>
      <c r="F18" s="36"/>
      <c r="G18" s="36"/>
    </row>
    <row r="19" spans="2:7" ht="20.25" x14ac:dyDescent="0.25">
      <c r="B19" s="36"/>
      <c r="C19" s="120"/>
      <c r="D19" s="119"/>
      <c r="E19" s="95"/>
      <c r="F19" s="36"/>
      <c r="G19" s="36"/>
    </row>
    <row r="20" spans="2:7" ht="20.25" x14ac:dyDescent="0.3">
      <c r="B20" s="36"/>
      <c r="C20" s="117"/>
      <c r="D20" s="118"/>
      <c r="E20" s="95"/>
    </row>
    <row r="21" spans="2:7" ht="20.25" x14ac:dyDescent="0.3">
      <c r="B21" s="36"/>
      <c r="C21" s="117"/>
      <c r="D21" s="119"/>
      <c r="E21" s="95"/>
    </row>
    <row r="22" spans="2:7" x14ac:dyDescent="0.25">
      <c r="B22" s="36"/>
      <c r="E22" s="95"/>
    </row>
    <row r="23" spans="2:7" x14ac:dyDescent="0.25">
      <c r="B23" s="36"/>
      <c r="E23" s="95"/>
    </row>
  </sheetData>
  <mergeCells count="1">
    <mergeCell ref="C2:E2"/>
  </mergeCells>
  <conditionalFormatting sqref="G7:G12">
    <cfRule type="cellIs" dxfId="4" priority="3" operator="lessThan">
      <formula>0.15</formula>
    </cfRule>
  </conditionalFormatting>
  <conditionalFormatting sqref="F7:F12">
    <cfRule type="cellIs" dxfId="3" priority="2" operator="greaterThan">
      <formula>850</formula>
    </cfRule>
  </conditionalFormatting>
  <conditionalFormatting sqref="E10">
    <cfRule type="cellIs" dxfId="2" priority="1" operator="greaterThan">
      <formula>50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3"/>
  <sheetViews>
    <sheetView tabSelected="1" topLeftCell="A7" workbookViewId="0">
      <selection activeCell="H20" sqref="H20"/>
    </sheetView>
  </sheetViews>
  <sheetFormatPr baseColWidth="10" defaultRowHeight="15" x14ac:dyDescent="0.25"/>
  <cols>
    <col min="3" max="3" width="15.7109375" customWidth="1"/>
    <col min="7" max="7" width="18.140625" customWidth="1"/>
  </cols>
  <sheetData>
    <row r="2" spans="3:7" x14ac:dyDescent="0.25">
      <c r="D2" s="97"/>
    </row>
    <row r="3" spans="3:7" ht="15.75" thickBot="1" x14ac:dyDescent="0.3"/>
    <row r="4" spans="3:7" ht="27.75" customHeight="1" thickTop="1" thickBot="1" x14ac:dyDescent="0.3">
      <c r="C4" s="128" t="s">
        <v>55</v>
      </c>
      <c r="D4" s="129"/>
      <c r="E4" s="129"/>
      <c r="F4" s="129"/>
      <c r="G4" s="130"/>
    </row>
    <row r="5" spans="3:7" ht="22.5" thickTop="1" thickBot="1" x14ac:dyDescent="0.3">
      <c r="C5" s="98" t="s">
        <v>56</v>
      </c>
      <c r="D5" s="99" t="s">
        <v>57</v>
      </c>
      <c r="E5" s="99" t="s">
        <v>58</v>
      </c>
      <c r="F5" s="99" t="s">
        <v>59</v>
      </c>
      <c r="G5" s="100" t="s">
        <v>60</v>
      </c>
    </row>
    <row r="6" spans="3:7" ht="21.75" thickBot="1" x14ac:dyDescent="0.4">
      <c r="C6" s="101" t="s">
        <v>0</v>
      </c>
      <c r="D6" s="102">
        <v>6</v>
      </c>
      <c r="E6" s="102">
        <f t="shared" ref="E6:E14" si="0">D6*distance</f>
        <v>2400</v>
      </c>
      <c r="F6" s="102">
        <f t="shared" ref="F6:F14" si="1">IF(D6&gt;10,20,D6*points)</f>
        <v>12</v>
      </c>
      <c r="G6" s="103" t="s">
        <v>67</v>
      </c>
    </row>
    <row r="7" spans="3:7" ht="21.75" thickBot="1" x14ac:dyDescent="0.4">
      <c r="C7" s="101" t="s">
        <v>1</v>
      </c>
      <c r="D7" s="102">
        <v>7</v>
      </c>
      <c r="E7" s="102">
        <f t="shared" si="0"/>
        <v>2800</v>
      </c>
      <c r="F7" s="102">
        <f t="shared" si="1"/>
        <v>14</v>
      </c>
      <c r="G7" s="103" t="s">
        <v>68</v>
      </c>
    </row>
    <row r="8" spans="3:7" ht="21.75" thickBot="1" x14ac:dyDescent="0.4">
      <c r="C8" s="101" t="s">
        <v>2</v>
      </c>
      <c r="D8" s="102">
        <v>4</v>
      </c>
      <c r="E8" s="102">
        <f t="shared" si="0"/>
        <v>1600</v>
      </c>
      <c r="F8" s="102">
        <f t="shared" si="1"/>
        <v>8</v>
      </c>
      <c r="G8" s="103" t="s">
        <v>64</v>
      </c>
    </row>
    <row r="9" spans="3:7" ht="21.75" thickBot="1" x14ac:dyDescent="0.4">
      <c r="C9" s="101" t="s">
        <v>3</v>
      </c>
      <c r="D9" s="102">
        <v>11</v>
      </c>
      <c r="E9" s="102">
        <f t="shared" si="0"/>
        <v>4400</v>
      </c>
      <c r="F9" s="102">
        <f t="shared" si="1"/>
        <v>20</v>
      </c>
      <c r="G9" s="103" t="s">
        <v>68</v>
      </c>
    </row>
    <row r="10" spans="3:7" ht="21.75" thickBot="1" x14ac:dyDescent="0.4">
      <c r="C10" s="101" t="s">
        <v>3</v>
      </c>
      <c r="D10" s="102">
        <v>9</v>
      </c>
      <c r="E10" s="102">
        <f t="shared" si="0"/>
        <v>3600</v>
      </c>
      <c r="F10" s="102">
        <f t="shared" si="1"/>
        <v>18</v>
      </c>
      <c r="G10" s="103" t="s">
        <v>68</v>
      </c>
    </row>
    <row r="11" spans="3:7" ht="21.75" thickBot="1" x14ac:dyDescent="0.4">
      <c r="C11" s="101" t="s">
        <v>4</v>
      </c>
      <c r="D11" s="102">
        <v>7</v>
      </c>
      <c r="E11" s="102">
        <f t="shared" si="0"/>
        <v>2800</v>
      </c>
      <c r="F11" s="102">
        <f t="shared" si="1"/>
        <v>14</v>
      </c>
      <c r="G11" s="103" t="s">
        <v>68</v>
      </c>
    </row>
    <row r="12" spans="3:7" ht="21.75" thickBot="1" x14ac:dyDescent="0.4">
      <c r="C12" s="101" t="s">
        <v>5</v>
      </c>
      <c r="D12" s="102">
        <v>8</v>
      </c>
      <c r="E12" s="102">
        <f t="shared" si="0"/>
        <v>3200</v>
      </c>
      <c r="F12" s="102">
        <f t="shared" si="1"/>
        <v>16</v>
      </c>
      <c r="G12" s="103" t="s">
        <v>68</v>
      </c>
    </row>
    <row r="13" spans="3:7" ht="21.75" thickBot="1" x14ac:dyDescent="0.4">
      <c r="C13" s="101" t="s">
        <v>6</v>
      </c>
      <c r="D13" s="102">
        <v>5</v>
      </c>
      <c r="E13" s="102">
        <f t="shared" si="0"/>
        <v>2000</v>
      </c>
      <c r="F13" s="102">
        <f t="shared" si="1"/>
        <v>10</v>
      </c>
      <c r="G13" s="103" t="s">
        <v>66</v>
      </c>
    </row>
    <row r="14" spans="3:7" ht="21.75" thickBot="1" x14ac:dyDescent="0.4">
      <c r="C14" s="104" t="s">
        <v>7</v>
      </c>
      <c r="D14" s="105">
        <v>11</v>
      </c>
      <c r="E14" s="105">
        <f t="shared" si="0"/>
        <v>4400</v>
      </c>
      <c r="F14" s="106">
        <f t="shared" si="1"/>
        <v>20</v>
      </c>
      <c r="G14" s="107" t="s">
        <v>68</v>
      </c>
    </row>
    <row r="15" spans="3:7" ht="39" thickTop="1" thickBot="1" x14ac:dyDescent="0.3">
      <c r="D15" s="108" t="s">
        <v>61</v>
      </c>
      <c r="E15" s="109">
        <f>SUM(E6:E14)</f>
        <v>27200</v>
      </c>
    </row>
    <row r="18" spans="3:7" ht="15.75" thickBot="1" x14ac:dyDescent="0.3"/>
    <row r="19" spans="3:7" ht="18.75" x14ac:dyDescent="0.3">
      <c r="C19" s="110" t="s">
        <v>62</v>
      </c>
      <c r="D19" s="111">
        <v>2</v>
      </c>
      <c r="E19" s="112"/>
      <c r="F19" s="121"/>
      <c r="G19" s="121"/>
    </row>
    <row r="20" spans="3:7" ht="18.75" x14ac:dyDescent="0.3">
      <c r="C20" s="113" t="s">
        <v>63</v>
      </c>
      <c r="D20" s="114">
        <v>400</v>
      </c>
      <c r="E20" s="112"/>
      <c r="F20" s="121"/>
      <c r="G20" s="121"/>
    </row>
    <row r="21" spans="3:7" ht="19.5" thickBot="1" x14ac:dyDescent="0.35">
      <c r="C21" s="115" t="s">
        <v>65</v>
      </c>
      <c r="D21" s="116">
        <f>MAX(D6:D14)</f>
        <v>11</v>
      </c>
      <c r="E21" s="112"/>
      <c r="F21" s="121"/>
      <c r="G21" s="121"/>
    </row>
    <row r="22" spans="3:7" ht="18.75" x14ac:dyDescent="0.3">
      <c r="C22" s="112"/>
      <c r="D22" s="112"/>
      <c r="E22" s="112"/>
      <c r="F22" s="121"/>
      <c r="G22" s="121"/>
    </row>
    <row r="23" spans="3:7" ht="18.75" x14ac:dyDescent="0.3">
      <c r="C23" s="112"/>
      <c r="D23" s="112"/>
      <c r="E23" s="112"/>
      <c r="F23" s="121"/>
      <c r="G23" s="121"/>
    </row>
  </sheetData>
  <mergeCells count="1">
    <mergeCell ref="C4:G4"/>
  </mergeCells>
  <conditionalFormatting sqref="G6:G14">
    <cfRule type="cellIs" dxfId="1" priority="1" operator="equal">
      <formula>"excellente"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7"/>
  <sheetViews>
    <sheetView workbookViewId="0">
      <selection activeCell="G21" sqref="G21"/>
    </sheetView>
  </sheetViews>
  <sheetFormatPr baseColWidth="10" defaultRowHeight="15" x14ac:dyDescent="0.25"/>
  <cols>
    <col min="3" max="3" width="18.5703125" customWidth="1"/>
    <col min="5" max="5" width="14.42578125" customWidth="1"/>
    <col min="6" max="6" width="12.28515625" customWidth="1"/>
    <col min="7" max="7" width="14.28515625" bestFit="1" customWidth="1"/>
  </cols>
  <sheetData>
    <row r="2" spans="3:7" ht="15.75" thickBot="1" x14ac:dyDescent="0.3"/>
    <row r="3" spans="3:7" ht="47.25" thickBot="1" x14ac:dyDescent="0.75">
      <c r="C3" s="161" t="s">
        <v>69</v>
      </c>
      <c r="D3" s="162"/>
      <c r="E3" s="162"/>
      <c r="F3" s="162"/>
      <c r="G3" s="163"/>
    </row>
    <row r="4" spans="3:7" ht="37.5" x14ac:dyDescent="0.25">
      <c r="C4" s="136" t="s">
        <v>70</v>
      </c>
      <c r="D4" s="137" t="s">
        <v>71</v>
      </c>
      <c r="E4" s="137" t="s">
        <v>82</v>
      </c>
      <c r="F4" s="137" t="s">
        <v>83</v>
      </c>
      <c r="G4" s="138" t="s">
        <v>81</v>
      </c>
    </row>
    <row r="5" spans="3:7" ht="18.75" x14ac:dyDescent="0.3">
      <c r="C5" s="159" t="s">
        <v>72</v>
      </c>
      <c r="D5" s="154">
        <v>6</v>
      </c>
      <c r="E5" s="139">
        <v>119.99</v>
      </c>
      <c r="F5" s="139">
        <f>D5*E5</f>
        <v>719.93999999999994</v>
      </c>
      <c r="G5" s="140">
        <f>F5*$D$11</f>
        <v>143.988</v>
      </c>
    </row>
    <row r="6" spans="3:7" ht="18.75" x14ac:dyDescent="0.3">
      <c r="C6" s="159" t="s">
        <v>73</v>
      </c>
      <c r="D6" s="154">
        <v>4</v>
      </c>
      <c r="E6" s="139">
        <v>19.989999999999998</v>
      </c>
      <c r="F6" s="139">
        <f t="shared" ref="F6:F8" si="0">D6*E6</f>
        <v>79.959999999999994</v>
      </c>
      <c r="G6" s="140">
        <f>F6*$D$11</f>
        <v>15.991999999999999</v>
      </c>
    </row>
    <row r="7" spans="3:7" ht="18.75" x14ac:dyDescent="0.3">
      <c r="C7" s="159" t="s">
        <v>74</v>
      </c>
      <c r="D7" s="154">
        <v>3</v>
      </c>
      <c r="E7" s="139">
        <v>19.989999999999998</v>
      </c>
      <c r="F7" s="139">
        <f t="shared" si="0"/>
        <v>59.97</v>
      </c>
      <c r="G7" s="140">
        <f>F7*$D$11</f>
        <v>11.994</v>
      </c>
    </row>
    <row r="8" spans="3:7" ht="19.5" thickBot="1" x14ac:dyDescent="0.35">
      <c r="C8" s="160" t="s">
        <v>75</v>
      </c>
      <c r="D8" s="155">
        <v>5</v>
      </c>
      <c r="E8" s="141">
        <v>19.989999999999998</v>
      </c>
      <c r="F8" s="141">
        <f t="shared" si="0"/>
        <v>99.949999999999989</v>
      </c>
      <c r="G8" s="142">
        <f>F8*$D$11</f>
        <v>19.989999999999998</v>
      </c>
    </row>
    <row r="9" spans="3:7" ht="19.5" thickBot="1" x14ac:dyDescent="0.35">
      <c r="C9" s="132"/>
      <c r="D9" s="132"/>
      <c r="E9" s="132"/>
      <c r="F9" s="131"/>
      <c r="G9" s="131"/>
    </row>
    <row r="10" spans="3:7" ht="19.5" thickBot="1" x14ac:dyDescent="0.35">
      <c r="C10" s="132"/>
      <c r="D10" s="132"/>
      <c r="E10" s="132"/>
      <c r="F10" s="133" t="s">
        <v>77</v>
      </c>
      <c r="G10" s="143">
        <f>SUM(F5:F8)</f>
        <v>959.81999999999994</v>
      </c>
    </row>
    <row r="11" spans="3:7" ht="19.5" thickBot="1" x14ac:dyDescent="0.35">
      <c r="C11" s="152" t="s">
        <v>76</v>
      </c>
      <c r="D11" s="153">
        <v>0.2</v>
      </c>
      <c r="E11" s="132"/>
      <c r="F11" s="134" t="s">
        <v>76</v>
      </c>
      <c r="G11" s="144">
        <f>G10*D11</f>
        <v>191.964</v>
      </c>
    </row>
    <row r="12" spans="3:7" ht="19.5" thickBot="1" x14ac:dyDescent="0.35">
      <c r="C12" s="132"/>
      <c r="D12" s="132"/>
      <c r="E12" s="132"/>
      <c r="F12" s="135" t="s">
        <v>78</v>
      </c>
      <c r="G12" s="145">
        <f>SUM(G10:G11)</f>
        <v>1151.7839999999999</v>
      </c>
    </row>
    <row r="13" spans="3:7" ht="18.75" x14ac:dyDescent="0.3">
      <c r="C13" s="132"/>
      <c r="D13" s="132"/>
      <c r="E13" s="132"/>
      <c r="F13" s="132"/>
      <c r="G13" s="132"/>
    </row>
    <row r="14" spans="3:7" ht="19.5" thickBot="1" x14ac:dyDescent="0.35">
      <c r="C14" s="132"/>
      <c r="D14" s="132"/>
      <c r="E14" s="132"/>
      <c r="F14" s="132"/>
      <c r="G14" s="132"/>
    </row>
    <row r="15" spans="3:7" ht="19.5" customHeight="1" x14ac:dyDescent="0.3">
      <c r="C15" s="132"/>
      <c r="D15" s="146" t="s">
        <v>79</v>
      </c>
      <c r="E15" s="147"/>
      <c r="F15" s="147"/>
      <c r="G15" s="158">
        <f>MAX(E5:E8)</f>
        <v>119.99</v>
      </c>
    </row>
    <row r="16" spans="3:7" ht="19.5" customHeight="1" x14ac:dyDescent="0.3">
      <c r="C16" s="132"/>
      <c r="D16" s="148" t="s">
        <v>80</v>
      </c>
      <c r="E16" s="149"/>
      <c r="F16" s="149"/>
      <c r="G16" s="156">
        <f>MIN(D5:D8)</f>
        <v>3</v>
      </c>
    </row>
    <row r="17" spans="3:7" ht="35.25" customHeight="1" thickBot="1" x14ac:dyDescent="0.35">
      <c r="C17" s="132"/>
      <c r="D17" s="150" t="s">
        <v>84</v>
      </c>
      <c r="E17" s="151"/>
      <c r="F17" s="151"/>
      <c r="G17" s="157">
        <f>AVERAGE(D5:D8)</f>
        <v>4.5</v>
      </c>
    </row>
  </sheetData>
  <mergeCells count="4">
    <mergeCell ref="C3:G3"/>
    <mergeCell ref="D15:F15"/>
    <mergeCell ref="D16:F16"/>
    <mergeCell ref="D17:F17"/>
  </mergeCells>
  <conditionalFormatting sqref="D5:D8">
    <cfRule type="cellIs" dxfId="0" priority="1" operator="greaterThan">
      <formula>4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14</vt:i4>
      </vt:variant>
    </vt:vector>
  </HeadingPairs>
  <TitlesOfParts>
    <vt:vector size="20" baseType="lpstr">
      <vt:lpstr>sujet1</vt:lpstr>
      <vt:lpstr>sujet2</vt:lpstr>
      <vt:lpstr>sujet3</vt:lpstr>
      <vt:lpstr>sujet4</vt:lpstr>
      <vt:lpstr>sujet5</vt:lpstr>
      <vt:lpstr>sujet6</vt:lpstr>
      <vt:lpstr>appreciation</vt:lpstr>
      <vt:lpstr>bilan</vt:lpstr>
      <vt:lpstr>distance</vt:lpstr>
      <vt:lpstr>entree</vt:lpstr>
      <vt:lpstr>etuda</vt:lpstr>
      <vt:lpstr>etudiant</vt:lpstr>
      <vt:lpstr>etudiants</vt:lpstr>
      <vt:lpstr>normal</vt:lpstr>
      <vt:lpstr>points</vt:lpstr>
      <vt:lpstr>pourcentages</vt:lpstr>
      <vt:lpstr>privilege</vt:lpstr>
      <vt:lpstr>prix1</vt:lpstr>
      <vt:lpstr>prix2</vt:lpstr>
      <vt:lpstr>total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dcterms:created xsi:type="dcterms:W3CDTF">2016-03-20T16:53:34Z</dcterms:created>
  <dcterms:modified xsi:type="dcterms:W3CDTF">2018-10-30T13:48:16Z</dcterms:modified>
</cp:coreProperties>
</file>