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ent\Documents\google\Cours\Bureautique\Excel\exos\"/>
    </mc:Choice>
  </mc:AlternateContent>
  <bookViews>
    <workbookView xWindow="0" yWindow="0" windowWidth="24000" windowHeight="9735" activeTab="3"/>
  </bookViews>
  <sheets>
    <sheet name="Zinzin" sheetId="1" r:id="rId1"/>
    <sheet name="Achats" sheetId="2" r:id="rId2"/>
    <sheet name="Resto" sheetId="3" r:id="rId3"/>
    <sheet name="Cinéma" sheetId="4" r:id="rId4"/>
  </sheets>
  <externalReferences>
    <externalReference r:id="rId5"/>
    <externalReference r:id="rId6"/>
    <externalReference r:id="rId7"/>
    <externalReference r:id="rId8"/>
  </externalReferences>
  <definedNames>
    <definedName name="bilan">Resto!$F$15:$G$18</definedName>
    <definedName name="entree">Zinzin!$C$3</definedName>
    <definedName name="etud">Cinéma!$E$4</definedName>
    <definedName name="etudiant">Resto!$C$4</definedName>
    <definedName name="etudiants">Zinzin!$E$11</definedName>
    <definedName name="normal">Cinéma!$C$4</definedName>
    <definedName name="pourcentages">Zinzin!$F$7:$F$10</definedName>
    <definedName name="privilege">Cinéma!$D$4</definedName>
    <definedName name="prix1">Resto!$D$4</definedName>
    <definedName name="prix2">Resto!$E$4</definedName>
    <definedName name="total">Achats!$D$15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  <c r="E8" i="4"/>
  <c r="E7" i="4"/>
  <c r="E10" i="4" s="1"/>
  <c r="E14" i="3"/>
  <c r="D14" i="3"/>
  <c r="C14" i="3"/>
  <c r="E12" i="3"/>
  <c r="D12" i="3"/>
  <c r="C12" i="3"/>
  <c r="F11" i="3"/>
  <c r="F10" i="3"/>
  <c r="F9" i="3"/>
  <c r="F8" i="3"/>
  <c r="F7" i="3"/>
  <c r="F6" i="3"/>
  <c r="D18" i="2"/>
  <c r="D15" i="2"/>
  <c r="E14" i="2"/>
  <c r="E13" i="2"/>
  <c r="E12" i="2"/>
  <c r="E11" i="2"/>
  <c r="E10" i="2"/>
  <c r="E9" i="2"/>
  <c r="E8" i="2"/>
  <c r="E7" i="2"/>
  <c r="E6" i="2"/>
  <c r="E5" i="2"/>
  <c r="E11" i="1"/>
  <c r="C11" i="1"/>
  <c r="F10" i="1"/>
  <c r="G10" i="1" s="1"/>
  <c r="D10" i="1"/>
  <c r="F9" i="1"/>
  <c r="G9" i="1" s="1"/>
  <c r="D9" i="1"/>
  <c r="F8" i="1"/>
  <c r="G8" i="1" s="1"/>
  <c r="D8" i="1"/>
  <c r="F7" i="1"/>
  <c r="G7" i="1" s="1"/>
  <c r="D7" i="1"/>
  <c r="D11" i="1" s="1"/>
  <c r="F3" i="1"/>
  <c r="C10" i="4" l="1"/>
  <c r="B10" i="4"/>
  <c r="G5" i="3"/>
</calcChain>
</file>

<file path=xl/sharedStrings.xml><?xml version="1.0" encoding="utf-8"?>
<sst xmlns="http://schemas.openxmlformats.org/spreadsheetml/2006/main" count="58" uniqueCount="47">
  <si>
    <t>Entrée</t>
  </si>
  <si>
    <t>Date</t>
  </si>
  <si>
    <t>Zinzin ULCO</t>
  </si>
  <si>
    <t>Nombre d'entrées</t>
  </si>
  <si>
    <t>Recette</t>
  </si>
  <si>
    <t>Nombre d'étudiants</t>
  </si>
  <si>
    <t>Pourcentage étudiants ulco</t>
  </si>
  <si>
    <t>Boulogne</t>
  </si>
  <si>
    <t>Calais</t>
  </si>
  <si>
    <t>Dunkerque</t>
  </si>
  <si>
    <t>Saint Omer</t>
  </si>
  <si>
    <t>Achats</t>
  </si>
  <si>
    <t>Article</t>
  </si>
  <si>
    <t>Valeur</t>
  </si>
  <si>
    <t>% dépenses</t>
  </si>
  <si>
    <t>Article 1</t>
  </si>
  <si>
    <t>Article 2</t>
  </si>
  <si>
    <t>Article 3</t>
  </si>
  <si>
    <t>Article 4</t>
  </si>
  <si>
    <t>Article 5</t>
  </si>
  <si>
    <t>Article 6</t>
  </si>
  <si>
    <t>Article 7</t>
  </si>
  <si>
    <t>Article 8</t>
  </si>
  <si>
    <t>Article 9</t>
  </si>
  <si>
    <t>Article 10</t>
  </si>
  <si>
    <t>Total</t>
  </si>
  <si>
    <t>Nombre d'articles :</t>
  </si>
  <si>
    <t>RESTO U</t>
  </si>
  <si>
    <t>Etudiant</t>
  </si>
  <si>
    <t>Prix1</t>
  </si>
  <si>
    <t>Prix2</t>
  </si>
  <si>
    <t>Lundi</t>
  </si>
  <si>
    <t>Mardi</t>
  </si>
  <si>
    <t>Mercredi</t>
  </si>
  <si>
    <t>Jeudi</t>
  </si>
  <si>
    <t>Vendredi</t>
  </si>
  <si>
    <t>Samedi</t>
  </si>
  <si>
    <t>Nombre de jours ayant plus de 40 repas</t>
  </si>
  <si>
    <t>faible</t>
  </si>
  <si>
    <t>moyen</t>
  </si>
  <si>
    <t>bon</t>
  </si>
  <si>
    <t>très bon</t>
  </si>
  <si>
    <t>Cinéma</t>
  </si>
  <si>
    <t>Normal</t>
  </si>
  <si>
    <t>Privilège</t>
  </si>
  <si>
    <t>Nombre de places</t>
  </si>
  <si>
    <t>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</si>
</sst>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0" fillId="2" borderId="1" xfId="0" applyFill="1" applyBorder="1"/>
    <xf numFmtId="6" fontId="0" fillId="0" borderId="2" xfId="0" applyNumberFormat="1" applyBorder="1"/>
    <xf numFmtId="14" fontId="0" fillId="0" borderId="2" xfId="0" applyNumberFormat="1" applyBorder="1"/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6" xfId="0" applyFill="1" applyBorder="1"/>
    <xf numFmtId="0" fontId="0" fillId="0" borderId="7" xfId="0" applyBorder="1"/>
    <xf numFmtId="44" fontId="0" fillId="0" borderId="8" xfId="2" applyFont="1" applyBorder="1"/>
    <xf numFmtId="0" fontId="0" fillId="0" borderId="9" xfId="3" applyNumberFormat="1" applyFont="1" applyBorder="1"/>
    <xf numFmtId="9" fontId="1" fillId="0" borderId="6" xfId="3" applyFont="1" applyBorder="1"/>
    <xf numFmtId="0" fontId="0" fillId="2" borderId="10" xfId="0" applyFill="1" applyBorder="1"/>
    <xf numFmtId="0" fontId="0" fillId="0" borderId="11" xfId="0" applyBorder="1"/>
    <xf numFmtId="44" fontId="0" fillId="0" borderId="12" xfId="2" applyFont="1" applyBorder="1"/>
    <xf numFmtId="0" fontId="0" fillId="0" borderId="13" xfId="3" applyNumberFormat="1" applyFont="1" applyBorder="1"/>
    <xf numFmtId="9" fontId="1" fillId="0" borderId="10" xfId="3" applyFont="1" applyBorder="1"/>
    <xf numFmtId="0" fontId="0" fillId="2" borderId="14" xfId="0" applyFill="1" applyBorder="1"/>
    <xf numFmtId="9" fontId="1" fillId="0" borderId="14" xfId="3" applyFont="1" applyBorder="1"/>
    <xf numFmtId="0" fontId="0" fillId="0" borderId="0" xfId="0" applyBorder="1"/>
    <xf numFmtId="0" fontId="0" fillId="0" borderId="1" xfId="0" applyBorder="1"/>
    <xf numFmtId="44" fontId="0" fillId="0" borderId="15" xfId="2" applyFont="1" applyBorder="1"/>
    <xf numFmtId="9" fontId="0" fillId="0" borderId="0" xfId="0" applyNumberFormat="1"/>
    <xf numFmtId="0" fontId="0" fillId="0" borderId="0" xfId="0" applyFill="1" applyBorder="1"/>
    <xf numFmtId="44" fontId="0" fillId="0" borderId="0" xfId="2" applyFont="1" applyFill="1" applyBorder="1"/>
    <xf numFmtId="164" fontId="0" fillId="0" borderId="0" xfId="3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3" borderId="18" xfId="0" applyFill="1" applyBorder="1" applyAlignment="1"/>
    <xf numFmtId="0" fontId="0" fillId="3" borderId="19" xfId="0" applyFill="1" applyBorder="1" applyAlignment="1"/>
    <xf numFmtId="0" fontId="0" fillId="3" borderId="20" xfId="0" applyFill="1" applyBorder="1"/>
    <xf numFmtId="0" fontId="0" fillId="0" borderId="21" xfId="0" applyBorder="1"/>
    <xf numFmtId="44" fontId="0" fillId="0" borderId="22" xfId="2" applyFont="1" applyBorder="1"/>
    <xf numFmtId="164" fontId="0" fillId="0" borderId="23" xfId="3" applyNumberFormat="1" applyFont="1" applyBorder="1"/>
    <xf numFmtId="0" fontId="0" fillId="0" borderId="24" xfId="0" applyBorder="1"/>
    <xf numFmtId="44" fontId="0" fillId="0" borderId="25" xfId="2" applyFont="1" applyBorder="1"/>
    <xf numFmtId="164" fontId="0" fillId="0" borderId="26" xfId="3" applyNumberFormat="1" applyFont="1" applyBorder="1"/>
    <xf numFmtId="0" fontId="0" fillId="3" borderId="27" xfId="0" applyFill="1" applyBorder="1"/>
    <xf numFmtId="44" fontId="0" fillId="0" borderId="28" xfId="2" applyFont="1" applyBorder="1"/>
    <xf numFmtId="0" fontId="0" fillId="0" borderId="27" xfId="0" applyBorder="1" applyAlignment="1">
      <alignment wrapText="1"/>
    </xf>
    <xf numFmtId="0" fontId="0" fillId="0" borderId="28" xfId="0" applyBorder="1" applyAlignment="1">
      <alignment horizontal="center" vertical="center"/>
    </xf>
    <xf numFmtId="44" fontId="0" fillId="3" borderId="1" xfId="2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44" fontId="3" fillId="4" borderId="5" xfId="0" applyNumberFormat="1" applyFont="1" applyFill="1" applyBorder="1" applyAlignment="1">
      <alignment horizontal="center" vertical="center" wrapText="1"/>
    </xf>
    <xf numFmtId="0" fontId="0" fillId="2" borderId="29" xfId="0" applyFill="1" applyBorder="1"/>
    <xf numFmtId="0" fontId="0" fillId="0" borderId="30" xfId="0" applyNumberFormat="1" applyBorder="1"/>
    <xf numFmtId="0" fontId="0" fillId="0" borderId="31" xfId="2" applyNumberFormat="1" applyFont="1" applyBorder="1"/>
    <xf numFmtId="0" fontId="0" fillId="0" borderId="31" xfId="3" applyNumberFormat="1" applyFont="1" applyBorder="1"/>
    <xf numFmtId="44" fontId="0" fillId="0" borderId="31" xfId="2" applyFont="1" applyBorder="1"/>
    <xf numFmtId="9" fontId="1" fillId="0" borderId="32" xfId="3" applyFont="1" applyBorder="1"/>
    <xf numFmtId="0" fontId="0" fillId="2" borderId="33" xfId="0" applyFill="1" applyBorder="1"/>
    <xf numFmtId="0" fontId="0" fillId="0" borderId="34" xfId="0" applyNumberFormat="1" applyBorder="1"/>
    <xf numFmtId="0" fontId="0" fillId="0" borderId="35" xfId="2" applyNumberFormat="1" applyFont="1" applyBorder="1"/>
    <xf numFmtId="0" fontId="0" fillId="0" borderId="35" xfId="3" applyNumberFormat="1" applyFont="1" applyBorder="1"/>
    <xf numFmtId="44" fontId="0" fillId="0" borderId="35" xfId="2" applyFont="1" applyBorder="1"/>
    <xf numFmtId="9" fontId="1" fillId="0" borderId="36" xfId="3" applyFont="1" applyBorder="1"/>
    <xf numFmtId="0" fontId="0" fillId="2" borderId="37" xfId="0" applyFill="1" applyBorder="1"/>
    <xf numFmtId="0" fontId="0" fillId="0" borderId="38" xfId="0" applyNumberFormat="1" applyBorder="1"/>
    <xf numFmtId="0" fontId="0" fillId="0" borderId="39" xfId="2" applyNumberFormat="1" applyFont="1" applyBorder="1"/>
    <xf numFmtId="0" fontId="0" fillId="0" borderId="39" xfId="3" applyNumberFormat="1" applyFont="1" applyBorder="1"/>
    <xf numFmtId="44" fontId="0" fillId="0" borderId="40" xfId="2" applyFont="1" applyBorder="1"/>
    <xf numFmtId="0" fontId="0" fillId="0" borderId="27" xfId="0" applyNumberFormat="1" applyBorder="1"/>
    <xf numFmtId="0" fontId="0" fillId="0" borderId="42" xfId="0" applyNumberFormat="1" applyBorder="1"/>
    <xf numFmtId="0" fontId="0" fillId="0" borderId="28" xfId="0" applyNumberFormat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9" fontId="0" fillId="0" borderId="41" xfId="3" applyFont="1" applyBorder="1"/>
    <xf numFmtId="0" fontId="2" fillId="0" borderId="0" xfId="0" applyFont="1" applyFill="1" applyBorder="1" applyAlignment="1">
      <alignment vertical="center"/>
    </xf>
    <xf numFmtId="44" fontId="4" fillId="3" borderId="43" xfId="2" applyFont="1" applyFill="1" applyBorder="1" applyAlignment="1">
      <alignment horizontal="center" vertical="center"/>
    </xf>
    <xf numFmtId="44" fontId="4" fillId="3" borderId="49" xfId="2" applyFont="1" applyFill="1" applyBorder="1" applyAlignment="1">
      <alignment horizontal="center" vertical="center"/>
    </xf>
    <xf numFmtId="44" fontId="4" fillId="3" borderId="44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4" fontId="4" fillId="3" borderId="47" xfId="2" applyFont="1" applyFill="1" applyBorder="1" applyAlignment="1">
      <alignment horizontal="center" wrapText="1"/>
    </xf>
    <xf numFmtId="44" fontId="4" fillId="3" borderId="50" xfId="2" applyFont="1" applyFill="1" applyBorder="1" applyAlignment="1">
      <alignment horizontal="center" wrapText="1"/>
    </xf>
    <xf numFmtId="44" fontId="4" fillId="3" borderId="48" xfId="2" applyFont="1" applyFill="1" applyBorder="1" applyAlignment="1">
      <alignment horizontal="center" wrapText="1"/>
    </xf>
    <xf numFmtId="44" fontId="0" fillId="0" borderId="0" xfId="2" applyFont="1" applyFill="1" applyBorder="1" applyAlignment="1">
      <alignment vertical="center" wrapText="1"/>
    </xf>
    <xf numFmtId="44" fontId="3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wrapText="1"/>
    </xf>
    <xf numFmtId="0" fontId="5" fillId="3" borderId="52" xfId="0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0" borderId="43" xfId="1" applyNumberFormat="1" applyFont="1" applyFill="1" applyBorder="1" applyAlignment="1">
      <alignment horizontal="center" vertical="center"/>
    </xf>
    <xf numFmtId="44" fontId="5" fillId="0" borderId="44" xfId="2" applyFont="1" applyFill="1" applyBorder="1" applyAlignment="1">
      <alignment horizontal="center" vertical="center"/>
    </xf>
    <xf numFmtId="9" fontId="1" fillId="0" borderId="0" xfId="3" applyFont="1" applyFill="1" applyBorder="1"/>
    <xf numFmtId="0" fontId="5" fillId="3" borderId="54" xfId="0" applyFont="1" applyFill="1" applyBorder="1" applyAlignment="1">
      <alignment horizontal="center" vertical="center" wrapText="1"/>
    </xf>
    <xf numFmtId="0" fontId="5" fillId="0" borderId="45" xfId="1" applyNumberFormat="1" applyFont="1" applyFill="1" applyBorder="1" applyAlignment="1">
      <alignment horizontal="center" vertical="center" wrapText="1"/>
    </xf>
    <xf numFmtId="44" fontId="5" fillId="0" borderId="46" xfId="2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 wrapText="1"/>
    </xf>
    <xf numFmtId="0" fontId="5" fillId="0" borderId="47" xfId="1" applyNumberFormat="1" applyFont="1" applyFill="1" applyBorder="1" applyAlignment="1">
      <alignment horizontal="center" vertical="center"/>
    </xf>
    <xf numFmtId="44" fontId="5" fillId="0" borderId="48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44" fontId="5" fillId="0" borderId="1" xfId="0" applyNumberFormat="1" applyFont="1" applyFill="1" applyBorder="1" applyAlignment="1">
      <alignment horizontal="center" vertical="center"/>
    </xf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 vertical="center"/>
    </xf>
    <xf numFmtId="44" fontId="4" fillId="0" borderId="43" xfId="2" applyFont="1" applyFill="1" applyBorder="1"/>
    <xf numFmtId="0" fontId="4" fillId="0" borderId="44" xfId="2" applyNumberFormat="1" applyFont="1" applyFill="1" applyBorder="1" applyAlignment="1">
      <alignment horizontal="center" vertical="center"/>
    </xf>
    <xf numFmtId="44" fontId="4" fillId="0" borderId="45" xfId="2" applyFont="1" applyFill="1" applyBorder="1"/>
    <xf numFmtId="0" fontId="4" fillId="0" borderId="46" xfId="1" applyNumberFormat="1" applyFont="1" applyFill="1" applyBorder="1" applyAlignment="1">
      <alignment horizontal="center" vertical="center"/>
    </xf>
    <xf numFmtId="44" fontId="4" fillId="0" borderId="45" xfId="2" applyFont="1" applyFill="1" applyBorder="1" applyAlignment="1">
      <alignment horizontal="center" vertical="center"/>
    </xf>
    <xf numFmtId="0" fontId="4" fillId="0" borderId="46" xfId="2" applyNumberFormat="1" applyFont="1" applyFill="1" applyBorder="1" applyAlignment="1">
      <alignment horizontal="center" vertical="center"/>
    </xf>
    <xf numFmtId="44" fontId="4" fillId="0" borderId="47" xfId="2" applyFont="1" applyFill="1" applyBorder="1"/>
    <xf numFmtId="0" fontId="4" fillId="0" borderId="48" xfId="1" applyNumberFormat="1" applyFont="1" applyFill="1" applyBorder="1" applyAlignment="1">
      <alignment horizontal="center" vertic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[1]Graphiques!$C$6</c:f>
              <c:strCache>
                <c:ptCount val="1"/>
                <c:pt idx="0">
                  <c:v>Nombre d'entrées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[1]Graphiques!$B$7:$B$10</c:f>
              <c:strCache>
                <c:ptCount val="4"/>
                <c:pt idx="0">
                  <c:v>Boulogne</c:v>
                </c:pt>
                <c:pt idx="1">
                  <c:v>Calais</c:v>
                </c:pt>
                <c:pt idx="2">
                  <c:v>Dunkerque</c:v>
                </c:pt>
                <c:pt idx="3">
                  <c:v>Saint Omer</c:v>
                </c:pt>
              </c:strCache>
            </c:strRef>
          </c:cat>
          <c:val>
            <c:numRef>
              <c:f>[1]Graphiques!$C$7:$C$10</c:f>
              <c:numCache>
                <c:formatCode>General</c:formatCode>
                <c:ptCount val="4"/>
                <c:pt idx="0">
                  <c:v>550</c:v>
                </c:pt>
                <c:pt idx="1">
                  <c:v>255</c:v>
                </c:pt>
                <c:pt idx="2">
                  <c:v>420</c:v>
                </c:pt>
                <c:pt idx="3">
                  <c:v>350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7072160"/>
        <c:axId val="417077648"/>
      </c:barChart>
      <c:catAx>
        <c:axId val="41707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7077648"/>
        <c:crosses val="autoZero"/>
        <c:auto val="1"/>
        <c:lblAlgn val="ctr"/>
        <c:lblOffset val="100"/>
        <c:noMultiLvlLbl val="0"/>
      </c:catAx>
      <c:valAx>
        <c:axId val="417077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707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[1]Graphiques!$F$6</c:f>
              <c:strCache>
                <c:ptCount val="1"/>
                <c:pt idx="0">
                  <c:v>Pourcentage étudiants ulco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[1]Graphiques!$B$7:$B$10</c:f>
              <c:strCache>
                <c:ptCount val="4"/>
                <c:pt idx="0">
                  <c:v>Boulogne</c:v>
                </c:pt>
                <c:pt idx="1">
                  <c:v>Calais</c:v>
                </c:pt>
                <c:pt idx="2">
                  <c:v>Dunkerque</c:v>
                </c:pt>
                <c:pt idx="3">
                  <c:v>Saint Omer</c:v>
                </c:pt>
              </c:strCache>
            </c:strRef>
          </c:cat>
          <c:val>
            <c:numRef>
              <c:f>[1]Graphiques!$F$7:$F$10</c:f>
              <c:numCache>
                <c:formatCode>General</c:formatCode>
                <c:ptCount val="4"/>
                <c:pt idx="0">
                  <c:v>0.29966745843230402</c:v>
                </c:pt>
                <c:pt idx="1">
                  <c:v>0.25187648456057005</c:v>
                </c:pt>
                <c:pt idx="2">
                  <c:v>0.36579572446555819</c:v>
                </c:pt>
                <c:pt idx="3">
                  <c:v>8.2660332541567696E-2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Article 1</a:t>
            </a:r>
            <a:r>
              <a:rPr lang="fr-FR" baseline="0"/>
              <a:t> et 3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([2]Graphiques!$C$5,[2]Graphiques!$C$7)</c:f>
              <c:strCache>
                <c:ptCount val="2"/>
                <c:pt idx="0">
                  <c:v>Article 1</c:v>
                </c:pt>
                <c:pt idx="1">
                  <c:v>Article 3</c:v>
                </c:pt>
              </c:strCache>
            </c:strRef>
          </c:cat>
          <c:val>
            <c:numRef>
              <c:f>([2]Graphiques!$D$5,[2]Graphiques!$D$7)</c:f>
              <c:numCache>
                <c:formatCode>General</c:formatCode>
                <c:ptCount val="2"/>
                <c:pt idx="0">
                  <c:v>45</c:v>
                </c:pt>
                <c:pt idx="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5960760"/>
        <c:axId val="345960368"/>
      </c:barChart>
      <c:catAx>
        <c:axId val="34596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5960368"/>
        <c:crosses val="autoZero"/>
        <c:auto val="1"/>
        <c:lblAlgn val="ctr"/>
        <c:lblOffset val="100"/>
        <c:noMultiLvlLbl val="0"/>
      </c:catAx>
      <c:valAx>
        <c:axId val="34596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596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Achats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[2]Graphiques!$D$4</c:f>
              <c:strCache>
                <c:ptCount val="1"/>
                <c:pt idx="0">
                  <c:v>Valeur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[2]Graphiques!$C$5:$C$14</c:f>
              <c:strCache>
                <c:ptCount val="10"/>
                <c:pt idx="0">
                  <c:v>Article 1</c:v>
                </c:pt>
                <c:pt idx="1">
                  <c:v>Article 2</c:v>
                </c:pt>
                <c:pt idx="2">
                  <c:v>Article 3</c:v>
                </c:pt>
                <c:pt idx="3">
                  <c:v>Article 4</c:v>
                </c:pt>
                <c:pt idx="4">
                  <c:v>Article 5</c:v>
                </c:pt>
                <c:pt idx="5">
                  <c:v>Article 6</c:v>
                </c:pt>
                <c:pt idx="6">
                  <c:v>Article 7</c:v>
                </c:pt>
                <c:pt idx="7">
                  <c:v>Article 8</c:v>
                </c:pt>
                <c:pt idx="8">
                  <c:v>Article 9</c:v>
                </c:pt>
                <c:pt idx="9">
                  <c:v>Article 10</c:v>
                </c:pt>
              </c:strCache>
            </c:strRef>
          </c:cat>
          <c:val>
            <c:numRef>
              <c:f>[2]Graphiques!$D$5:$D$14</c:f>
              <c:numCache>
                <c:formatCode>General</c:formatCode>
                <c:ptCount val="10"/>
                <c:pt idx="0">
                  <c:v>45</c:v>
                </c:pt>
                <c:pt idx="1">
                  <c:v>35</c:v>
                </c:pt>
                <c:pt idx="2">
                  <c:v>62</c:v>
                </c:pt>
                <c:pt idx="3">
                  <c:v>12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Resto 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[3]Graphiques!$C$5</c:f>
              <c:strCache>
                <c:ptCount val="1"/>
                <c:pt idx="0">
                  <c:v>Etudiant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[3]Graphiques!$B$6:$B$11</c:f>
              <c:strCache>
                <c:ptCount val="6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</c:strCache>
            </c:strRef>
          </c:cat>
          <c:val>
            <c:numRef>
              <c:f>[3]Graphiques!$C$6:$C$11</c:f>
              <c:numCache>
                <c:formatCode>General</c:formatCode>
                <c:ptCount val="6"/>
                <c:pt idx="0">
                  <c:v>250</c:v>
                </c:pt>
                <c:pt idx="1">
                  <c:v>200</c:v>
                </c:pt>
                <c:pt idx="2">
                  <c:v>190</c:v>
                </c:pt>
                <c:pt idx="3">
                  <c:v>210</c:v>
                </c:pt>
                <c:pt idx="4">
                  <c:v>300</c:v>
                </c:pt>
                <c:pt idx="5">
                  <c:v>110</c:v>
                </c:pt>
              </c:numCache>
            </c:numRef>
          </c:val>
        </c:ser>
        <c:ser>
          <c:idx val="1"/>
          <c:order val="1"/>
          <c:tx>
            <c:strRef>
              <c:f>[3]Graphiques!$D$5</c:f>
              <c:strCache>
                <c:ptCount val="1"/>
                <c:pt idx="0">
                  <c:v>Prix1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[3]Graphiques!$B$6:$B$11</c:f>
              <c:strCache>
                <c:ptCount val="6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</c:strCache>
            </c:strRef>
          </c:cat>
          <c:val>
            <c:numRef>
              <c:f>[3]Graphiques!$D$6:$D$11</c:f>
              <c:numCache>
                <c:formatCode>General</c:formatCode>
                <c:ptCount val="6"/>
                <c:pt idx="0">
                  <c:v>50</c:v>
                </c:pt>
                <c:pt idx="1">
                  <c:v>42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20</c:v>
                </c:pt>
              </c:numCache>
            </c:numRef>
          </c:val>
        </c:ser>
        <c:ser>
          <c:idx val="2"/>
          <c:order val="2"/>
          <c:tx>
            <c:strRef>
              <c:f>[3]Graphiques!$E$5</c:f>
              <c:strCache>
                <c:ptCount val="1"/>
                <c:pt idx="0">
                  <c:v>Prix2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[3]Graphiques!$B$6:$B$11</c:f>
              <c:strCache>
                <c:ptCount val="6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</c:strCache>
            </c:strRef>
          </c:cat>
          <c:val>
            <c:numRef>
              <c:f>[3]Graphiques!$E$6:$E$11</c:f>
              <c:numCache>
                <c:formatCode>General</c:formatCode>
                <c:ptCount val="6"/>
                <c:pt idx="0">
                  <c:v>12</c:v>
                </c:pt>
                <c:pt idx="1">
                  <c:v>8</c:v>
                </c:pt>
                <c:pt idx="2">
                  <c:v>45</c:v>
                </c:pt>
                <c:pt idx="3">
                  <c:v>14</c:v>
                </c:pt>
                <c:pt idx="4">
                  <c:v>15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5956840"/>
        <c:axId val="345951352"/>
      </c:barChart>
      <c:catAx>
        <c:axId val="345956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5951352"/>
        <c:crosses val="autoZero"/>
        <c:auto val="1"/>
        <c:lblAlgn val="ctr"/>
        <c:lblOffset val="100"/>
        <c:noMultiLvlLbl val="0"/>
      </c:catAx>
      <c:valAx>
        <c:axId val="34595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5956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[3]Graphiques!$B$9</c:f>
              <c:strCache>
                <c:ptCount val="1"/>
                <c:pt idx="0">
                  <c:v>Jeudi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[3]Graphiques!$C$5:$E$5</c:f>
              <c:strCache>
                <c:ptCount val="3"/>
                <c:pt idx="0">
                  <c:v>Etudiant</c:v>
                </c:pt>
                <c:pt idx="1">
                  <c:v>Prix1</c:v>
                </c:pt>
                <c:pt idx="2">
                  <c:v>Prix2</c:v>
                </c:pt>
              </c:strCache>
            </c:strRef>
          </c:cat>
          <c:val>
            <c:numRef>
              <c:f>[3]Graphiques!$C$9:$E$9</c:f>
              <c:numCache>
                <c:formatCode>General</c:formatCode>
                <c:ptCount val="3"/>
                <c:pt idx="0">
                  <c:v>210</c:v>
                </c:pt>
                <c:pt idx="1">
                  <c:v>45</c:v>
                </c:pt>
                <c:pt idx="2">
                  <c:v>14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des places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[4]Graphiques!$D$6</c:f>
              <c:strCache>
                <c:ptCount val="1"/>
                <c:pt idx="0">
                  <c:v>Nombre de places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[4]Graphiques!$C$7:$C$9</c:f>
              <c:strCache>
                <c:ptCount val="3"/>
                <c:pt idx="0">
                  <c:v>Normal</c:v>
                </c:pt>
                <c:pt idx="1">
                  <c:v>Privilège</c:v>
                </c:pt>
                <c:pt idx="2">
                  <c:v>Etudiant</c:v>
                </c:pt>
              </c:strCache>
            </c:strRef>
          </c:cat>
          <c:val>
            <c:numRef>
              <c:f>[4]Graphiques!$D$7:$D$9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854904"/>
        <c:axId val="427843928"/>
      </c:barChart>
      <c:catAx>
        <c:axId val="42785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7843928"/>
        <c:crosses val="autoZero"/>
        <c:auto val="1"/>
        <c:lblAlgn val="ctr"/>
        <c:lblOffset val="100"/>
        <c:noMultiLvlLbl val="0"/>
      </c:catAx>
      <c:valAx>
        <c:axId val="42784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7854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des prix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[4]Graphiques!$E$6</c:f>
              <c:strCache>
                <c:ptCount val="1"/>
                <c:pt idx="0">
                  <c:v>Prix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[4]Graphiques!$C$7:$C$9</c:f>
              <c:strCache>
                <c:ptCount val="3"/>
                <c:pt idx="0">
                  <c:v>Normal</c:v>
                </c:pt>
                <c:pt idx="1">
                  <c:v>Privilège</c:v>
                </c:pt>
                <c:pt idx="2">
                  <c:v>Etudiant</c:v>
                </c:pt>
              </c:strCache>
            </c:strRef>
          </c:cat>
          <c:val>
            <c:numRef>
              <c:f>[4]Graphiques!$E$7:$E$9</c:f>
              <c:numCache>
                <c:formatCode>General</c:formatCode>
                <c:ptCount val="3"/>
                <c:pt idx="0">
                  <c:v>40</c:v>
                </c:pt>
                <c:pt idx="1">
                  <c:v>4.5</c:v>
                </c:pt>
                <c:pt idx="2">
                  <c:v>24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15</xdr:row>
      <xdr:rowOff>57151</xdr:rowOff>
    </xdr:from>
    <xdr:to>
      <xdr:col>4</xdr:col>
      <xdr:colOff>600075</xdr:colOff>
      <xdr:row>18</xdr:row>
      <xdr:rowOff>133351</xdr:rowOff>
    </xdr:to>
    <xdr:sp macro="" textlink="">
      <xdr:nvSpPr>
        <xdr:cNvPr id="2" name="Bulle ronde 1"/>
        <xdr:cNvSpPr/>
      </xdr:nvSpPr>
      <xdr:spPr>
        <a:xfrm>
          <a:off x="1905000" y="3505201"/>
          <a:ext cx="1743075" cy="647700"/>
        </a:xfrm>
        <a:prstGeom prst="wedgeEllipseCallout">
          <a:avLst>
            <a:gd name="adj1" fmla="val 80774"/>
            <a:gd name="adj2" fmla="val -21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Police en rouge si inférieur à 15%</a:t>
          </a:r>
        </a:p>
      </xdr:txBody>
    </xdr:sp>
    <xdr:clientData/>
  </xdr:twoCellAnchor>
  <xdr:twoCellAnchor>
    <xdr:from>
      <xdr:col>6</xdr:col>
      <xdr:colOff>371475</xdr:colOff>
      <xdr:row>5</xdr:row>
      <xdr:rowOff>152399</xdr:rowOff>
    </xdr:from>
    <xdr:to>
      <xdr:col>8</xdr:col>
      <xdr:colOff>266700</xdr:colOff>
      <xdr:row>10</xdr:row>
      <xdr:rowOff>123824</xdr:rowOff>
    </xdr:to>
    <xdr:sp macro="" textlink="">
      <xdr:nvSpPr>
        <xdr:cNvPr id="3" name="Bulle ronde 2"/>
        <xdr:cNvSpPr/>
      </xdr:nvSpPr>
      <xdr:spPr>
        <a:xfrm>
          <a:off x="5067300" y="1285874"/>
          <a:ext cx="1419225" cy="1323975"/>
        </a:xfrm>
        <a:prstGeom prst="wedgeEllipseCallout">
          <a:avLst>
            <a:gd name="adj1" fmla="val -64277"/>
            <a:gd name="adj2" fmla="val -549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Affichage</a:t>
          </a:r>
          <a:r>
            <a:rPr lang="fr-FR" sz="1100" baseline="0"/>
            <a:t> de "*" si la case devant est égale au max de la colonne</a:t>
          </a:r>
          <a:endParaRPr lang="fr-FR" sz="1100"/>
        </a:p>
      </xdr:txBody>
    </xdr:sp>
    <xdr:clientData/>
  </xdr:twoCellAnchor>
  <xdr:twoCellAnchor>
    <xdr:from>
      <xdr:col>8</xdr:col>
      <xdr:colOff>400050</xdr:colOff>
      <xdr:row>0</xdr:row>
      <xdr:rowOff>185737</xdr:rowOff>
    </xdr:from>
    <xdr:to>
      <xdr:col>14</xdr:col>
      <xdr:colOff>400050</xdr:colOff>
      <xdr:row>10</xdr:row>
      <xdr:rowOff>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400050</xdr:colOff>
      <xdr:row>10</xdr:row>
      <xdr:rowOff>61912</xdr:rowOff>
    </xdr:from>
    <xdr:to>
      <xdr:col>14</xdr:col>
      <xdr:colOff>400050</xdr:colOff>
      <xdr:row>24</xdr:row>
      <xdr:rowOff>119062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228600</xdr:colOff>
      <xdr:row>0</xdr:row>
      <xdr:rowOff>190500</xdr:rowOff>
    </xdr:from>
    <xdr:to>
      <xdr:col>8</xdr:col>
      <xdr:colOff>114300</xdr:colOff>
      <xdr:row>3</xdr:row>
      <xdr:rowOff>85726</xdr:rowOff>
    </xdr:to>
    <xdr:sp macro="" textlink="">
      <xdr:nvSpPr>
        <xdr:cNvPr id="9" name="Bulle ronde 8"/>
        <xdr:cNvSpPr/>
      </xdr:nvSpPr>
      <xdr:spPr>
        <a:xfrm>
          <a:off x="4924425" y="190500"/>
          <a:ext cx="1409700" cy="485776"/>
        </a:xfrm>
        <a:prstGeom prst="wedgeEllipseCallout">
          <a:avLst>
            <a:gd name="adj1" fmla="val -71730"/>
            <a:gd name="adj2" fmla="val 370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Date</a:t>
          </a:r>
          <a:r>
            <a:rPr lang="fr-FR" sz="1100" baseline="0"/>
            <a:t> du jour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142876</xdr:colOff>
      <xdr:row>12</xdr:row>
      <xdr:rowOff>9525</xdr:rowOff>
    </xdr:from>
    <xdr:to>
      <xdr:col>9</xdr:col>
      <xdr:colOff>619126</xdr:colOff>
      <xdr:row>19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266701</xdr:colOff>
      <xdr:row>1</xdr:row>
      <xdr:rowOff>4762</xdr:rowOff>
    </xdr:from>
    <xdr:to>
      <xdr:col>9</xdr:col>
      <xdr:colOff>581025</xdr:colOff>
      <xdr:row>11</xdr:row>
      <xdr:rowOff>76200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13</xdr:row>
      <xdr:rowOff>123825</xdr:rowOff>
    </xdr:from>
    <xdr:to>
      <xdr:col>6</xdr:col>
      <xdr:colOff>190500</xdr:colOff>
      <xdr:row>17</xdr:row>
      <xdr:rowOff>247650</xdr:rowOff>
    </xdr:to>
    <xdr:sp macro="" textlink="">
      <xdr:nvSpPr>
        <xdr:cNvPr id="4" name="Bulle ronde 3"/>
        <xdr:cNvSpPr/>
      </xdr:nvSpPr>
      <xdr:spPr>
        <a:xfrm>
          <a:off x="3143250" y="2762250"/>
          <a:ext cx="1619250" cy="914400"/>
        </a:xfrm>
        <a:prstGeom prst="wedgeEllipseCallout">
          <a:avLst>
            <a:gd name="adj1" fmla="val -65108"/>
            <a:gd name="adj2" fmla="val -733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Mise en forme</a:t>
          </a:r>
          <a:r>
            <a:rPr lang="fr-FR" sz="1100" baseline="0"/>
            <a:t> s</a:t>
          </a:r>
          <a:r>
            <a:rPr lang="fr-FR" sz="1100"/>
            <a:t>i</a:t>
          </a:r>
          <a:r>
            <a:rPr lang="fr-FR" sz="1100" baseline="0"/>
            <a:t> les valeurs sont inférieures à 45</a:t>
          </a:r>
          <a:endParaRPr lang="fr-FR" sz="1100"/>
        </a:p>
      </xdr:txBody>
    </xdr:sp>
    <xdr:clientData/>
  </xdr:twoCellAnchor>
  <xdr:twoCellAnchor>
    <xdr:from>
      <xdr:col>4</xdr:col>
      <xdr:colOff>666750</xdr:colOff>
      <xdr:row>8</xdr:row>
      <xdr:rowOff>66675</xdr:rowOff>
    </xdr:from>
    <xdr:to>
      <xdr:col>6</xdr:col>
      <xdr:colOff>533400</xdr:colOff>
      <xdr:row>13</xdr:row>
      <xdr:rowOff>28575</xdr:rowOff>
    </xdr:to>
    <xdr:sp macro="" textlink="">
      <xdr:nvSpPr>
        <xdr:cNvPr id="5" name="Bulle ronde 4"/>
        <xdr:cNvSpPr/>
      </xdr:nvSpPr>
      <xdr:spPr>
        <a:xfrm>
          <a:off x="3714750" y="1752600"/>
          <a:ext cx="1390650" cy="914400"/>
        </a:xfrm>
        <a:prstGeom prst="wedgeEllipseCallout">
          <a:avLst>
            <a:gd name="adj1" fmla="val -56986"/>
            <a:gd name="adj2" fmla="val -451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Affichage</a:t>
          </a:r>
          <a:r>
            <a:rPr lang="fr-FR" sz="1100" baseline="0"/>
            <a:t> du pourcentage que s'il existe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11</xdr:row>
      <xdr:rowOff>85725</xdr:rowOff>
    </xdr:from>
    <xdr:to>
      <xdr:col>8</xdr:col>
      <xdr:colOff>333375</xdr:colOff>
      <xdr:row>13</xdr:row>
      <xdr:rowOff>438149</xdr:rowOff>
    </xdr:to>
    <xdr:sp macro="" textlink="">
      <xdr:nvSpPr>
        <xdr:cNvPr id="2" name="Bulle ronde 1"/>
        <xdr:cNvSpPr/>
      </xdr:nvSpPr>
      <xdr:spPr>
        <a:xfrm>
          <a:off x="4648200" y="2514600"/>
          <a:ext cx="2466975" cy="752474"/>
        </a:xfrm>
        <a:prstGeom prst="wedgeEllipseCallout">
          <a:avLst>
            <a:gd name="adj1" fmla="val -57226"/>
            <a:gd name="adj2" fmla="val -605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Fond vert, texte</a:t>
          </a:r>
          <a:r>
            <a:rPr lang="fr-FR" sz="1100" baseline="0"/>
            <a:t> </a:t>
          </a:r>
          <a:r>
            <a:rPr lang="fr-FR" sz="1100"/>
            <a:t>vert foncé si supérieur à 850</a:t>
          </a:r>
        </a:p>
      </xdr:txBody>
    </xdr:sp>
    <xdr:clientData/>
  </xdr:twoCellAnchor>
  <xdr:twoCellAnchor>
    <xdr:from>
      <xdr:col>7</xdr:col>
      <xdr:colOff>371475</xdr:colOff>
      <xdr:row>6</xdr:row>
      <xdr:rowOff>9524</xdr:rowOff>
    </xdr:from>
    <xdr:to>
      <xdr:col>8</xdr:col>
      <xdr:colOff>628650</xdr:colOff>
      <xdr:row>8</xdr:row>
      <xdr:rowOff>123823</xdr:rowOff>
    </xdr:to>
    <xdr:sp macro="" textlink="">
      <xdr:nvSpPr>
        <xdr:cNvPr id="3" name="Bulle ronde 2"/>
        <xdr:cNvSpPr/>
      </xdr:nvSpPr>
      <xdr:spPr>
        <a:xfrm>
          <a:off x="6391275" y="1390649"/>
          <a:ext cx="1019175" cy="533399"/>
        </a:xfrm>
        <a:prstGeom prst="wedgeEllipseCallout">
          <a:avLst>
            <a:gd name="adj1" fmla="val -95771"/>
            <a:gd name="adj2" fmla="val 113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Formules</a:t>
          </a:r>
        </a:p>
      </xdr:txBody>
    </xdr:sp>
    <xdr:clientData/>
  </xdr:twoCellAnchor>
  <xdr:twoCellAnchor>
    <xdr:from>
      <xdr:col>7</xdr:col>
      <xdr:colOff>314325</xdr:colOff>
      <xdr:row>3</xdr:row>
      <xdr:rowOff>114299</xdr:rowOff>
    </xdr:from>
    <xdr:to>
      <xdr:col>8</xdr:col>
      <xdr:colOff>704850</xdr:colOff>
      <xdr:row>4</xdr:row>
      <xdr:rowOff>323850</xdr:rowOff>
    </xdr:to>
    <xdr:sp macro="" textlink="">
      <xdr:nvSpPr>
        <xdr:cNvPr id="6" name="Bulle ronde 5"/>
        <xdr:cNvSpPr/>
      </xdr:nvSpPr>
      <xdr:spPr>
        <a:xfrm>
          <a:off x="6334125" y="847724"/>
          <a:ext cx="1152525" cy="333376"/>
        </a:xfrm>
        <a:prstGeom prst="wedgeEllipseCallout">
          <a:avLst>
            <a:gd name="adj1" fmla="val -95771"/>
            <a:gd name="adj2" fmla="val 113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Meilleure recette</a:t>
          </a:r>
        </a:p>
      </xdr:txBody>
    </xdr:sp>
    <xdr:clientData/>
  </xdr:twoCellAnchor>
  <xdr:twoCellAnchor>
    <xdr:from>
      <xdr:col>9</xdr:col>
      <xdr:colOff>9525</xdr:colOff>
      <xdr:row>1</xdr:row>
      <xdr:rowOff>14287</xdr:rowOff>
    </xdr:from>
    <xdr:to>
      <xdr:col>15</xdr:col>
      <xdr:colOff>9525</xdr:colOff>
      <xdr:row>11</xdr:row>
      <xdr:rowOff>100012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11</xdr:row>
      <xdr:rowOff>147637</xdr:rowOff>
    </xdr:from>
    <xdr:to>
      <xdr:col>15</xdr:col>
      <xdr:colOff>9525</xdr:colOff>
      <xdr:row>23</xdr:row>
      <xdr:rowOff>185737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247651</xdr:colOff>
      <xdr:row>15</xdr:row>
      <xdr:rowOff>133351</xdr:rowOff>
    </xdr:from>
    <xdr:to>
      <xdr:col>6</xdr:col>
      <xdr:colOff>881062</xdr:colOff>
      <xdr:row>18</xdr:row>
      <xdr:rowOff>211931</xdr:rowOff>
    </xdr:to>
    <xdr:sp macro="" textlink="">
      <xdr:nvSpPr>
        <xdr:cNvPr id="2" name="Bulle ronde 1"/>
        <xdr:cNvSpPr/>
      </xdr:nvSpPr>
      <xdr:spPr>
        <a:xfrm>
          <a:off x="3962401" y="3981451"/>
          <a:ext cx="2538411" cy="792955"/>
        </a:xfrm>
        <a:prstGeom prst="wedgeEllipseCallout">
          <a:avLst>
            <a:gd name="adj1" fmla="val -34364"/>
            <a:gd name="adj2" fmla="val -20110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Fond vert, texte</a:t>
          </a:r>
          <a:r>
            <a:rPr lang="fr-FR" sz="1100" baseline="0"/>
            <a:t> </a:t>
          </a:r>
          <a:r>
            <a:rPr lang="fr-FR" sz="1100"/>
            <a:t>vert foncé si supérieur à</a:t>
          </a:r>
          <a:r>
            <a:rPr lang="fr-FR" sz="1100" baseline="0"/>
            <a:t> 20€</a:t>
          </a:r>
          <a:endParaRPr lang="fr-FR" sz="1100"/>
        </a:p>
      </xdr:txBody>
    </xdr:sp>
    <xdr:clientData/>
  </xdr:twoCellAnchor>
  <xdr:twoCellAnchor>
    <xdr:from>
      <xdr:col>1</xdr:col>
      <xdr:colOff>771524</xdr:colOff>
      <xdr:row>10</xdr:row>
      <xdr:rowOff>95250</xdr:rowOff>
    </xdr:from>
    <xdr:to>
      <xdr:col>4</xdr:col>
      <xdr:colOff>581025</xdr:colOff>
      <xdr:row>15</xdr:row>
      <xdr:rowOff>9525</xdr:rowOff>
    </xdr:to>
    <xdr:sp macro="" textlink="">
      <xdr:nvSpPr>
        <xdr:cNvPr id="3" name="Bulle ronde 2"/>
        <xdr:cNvSpPr/>
      </xdr:nvSpPr>
      <xdr:spPr>
        <a:xfrm>
          <a:off x="1533524" y="2990850"/>
          <a:ext cx="2762251" cy="866775"/>
        </a:xfrm>
        <a:prstGeom prst="wedgeEllipseCallout">
          <a:avLst>
            <a:gd name="adj1" fmla="val -10564"/>
            <a:gd name="adj2" fmla="val -678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Si le prix est supérieur à 50€</a:t>
          </a:r>
          <a:r>
            <a:rPr lang="fr-FR" sz="1100" baseline="0"/>
            <a:t> affiche :  Glace(s) offerte(s) </a:t>
          </a:r>
        </a:p>
        <a:p>
          <a:pPr algn="l"/>
          <a:r>
            <a:rPr lang="fr-FR" sz="1100" baseline="0"/>
            <a:t>Sinon rien</a:t>
          </a:r>
          <a:endParaRPr lang="fr-FR" sz="1100"/>
        </a:p>
      </xdr:txBody>
    </xdr:sp>
    <xdr:clientData/>
  </xdr:twoCellAnchor>
  <xdr:twoCellAnchor>
    <xdr:from>
      <xdr:col>0</xdr:col>
      <xdr:colOff>100016</xdr:colOff>
      <xdr:row>12</xdr:row>
      <xdr:rowOff>111919</xdr:rowOff>
    </xdr:from>
    <xdr:to>
      <xdr:col>1</xdr:col>
      <xdr:colOff>726282</xdr:colOff>
      <xdr:row>18</xdr:row>
      <xdr:rowOff>166686</xdr:rowOff>
    </xdr:to>
    <xdr:sp macro="" textlink="">
      <xdr:nvSpPr>
        <xdr:cNvPr id="5" name="Bulle ronde 4"/>
        <xdr:cNvSpPr/>
      </xdr:nvSpPr>
      <xdr:spPr>
        <a:xfrm>
          <a:off x="100016" y="3388519"/>
          <a:ext cx="1388266" cy="1340642"/>
        </a:xfrm>
        <a:prstGeom prst="wedgeEllipseCallout">
          <a:avLst>
            <a:gd name="adj1" fmla="val 16397"/>
            <a:gd name="adj2" fmla="val -1067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Nombre</a:t>
          </a:r>
          <a:r>
            <a:rPr lang="fr-FR" sz="1100" baseline="0"/>
            <a:t> de glaces offertes en fonction du tableau</a:t>
          </a:r>
          <a:endParaRPr lang="fr-FR" sz="1100"/>
        </a:p>
      </xdr:txBody>
    </xdr:sp>
    <xdr:clientData/>
  </xdr:twoCellAnchor>
  <xdr:twoCellAnchor>
    <xdr:from>
      <xdr:col>6</xdr:col>
      <xdr:colOff>928688</xdr:colOff>
      <xdr:row>0</xdr:row>
      <xdr:rowOff>194071</xdr:rowOff>
    </xdr:from>
    <xdr:to>
      <xdr:col>12</xdr:col>
      <xdr:colOff>250032</xdr:colOff>
      <xdr:row>7</xdr:row>
      <xdr:rowOff>329802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970359</xdr:colOff>
      <xdr:row>8</xdr:row>
      <xdr:rowOff>134540</xdr:rowOff>
    </xdr:from>
    <xdr:to>
      <xdr:col>12</xdr:col>
      <xdr:colOff>291703</xdr:colOff>
      <xdr:row>19</xdr:row>
      <xdr:rowOff>55958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ent/Documents/google/Cours/Bureautique/Excel/Sujets/solution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ent/Documents/google/Cours/Bureautique/Excel/Sujets/solution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ent/Documents/google/Cours/Bureautique/Excel/Sujets/solution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ent/Documents/google/Cours/Bureautique/Excel/Sujets/solution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6">
          <cell r="C6" t="str">
            <v>Nombre d'entrées</v>
          </cell>
          <cell r="F6" t="str">
            <v>Pourcentage étudiants ulco</v>
          </cell>
        </row>
        <row r="7">
          <cell r="B7" t="str">
            <v>Boulogne</v>
          </cell>
          <cell r="C7">
            <v>550</v>
          </cell>
          <cell r="F7">
            <v>0.29966745843230402</v>
          </cell>
        </row>
        <row r="8">
          <cell r="B8" t="str">
            <v>Calais</v>
          </cell>
          <cell r="C8">
            <v>255</v>
          </cell>
          <cell r="F8">
            <v>0.25187648456057005</v>
          </cell>
        </row>
        <row r="9">
          <cell r="B9" t="str">
            <v>Dunkerque</v>
          </cell>
          <cell r="C9">
            <v>420</v>
          </cell>
          <cell r="F9">
            <v>0.36579572446555819</v>
          </cell>
        </row>
        <row r="10">
          <cell r="B10" t="str">
            <v>Saint Omer</v>
          </cell>
          <cell r="C10">
            <v>350</v>
          </cell>
          <cell r="F10">
            <v>8.2660332541567696E-2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4">
          <cell r="D4" t="str">
            <v>Valeur</v>
          </cell>
        </row>
        <row r="5">
          <cell r="C5" t="str">
            <v>Article 1</v>
          </cell>
          <cell r="D5">
            <v>45</v>
          </cell>
        </row>
        <row r="6">
          <cell r="C6" t="str">
            <v>Article 2</v>
          </cell>
          <cell r="D6">
            <v>35</v>
          </cell>
        </row>
        <row r="7">
          <cell r="C7" t="str">
            <v>Article 3</v>
          </cell>
          <cell r="D7">
            <v>62</v>
          </cell>
        </row>
        <row r="8">
          <cell r="C8" t="str">
            <v>Article 4</v>
          </cell>
          <cell r="D8">
            <v>12</v>
          </cell>
        </row>
        <row r="9">
          <cell r="C9" t="str">
            <v>Article 5</v>
          </cell>
          <cell r="D9"/>
        </row>
        <row r="10">
          <cell r="C10" t="str">
            <v>Article 6</v>
          </cell>
          <cell r="D10"/>
        </row>
        <row r="11">
          <cell r="C11" t="str">
            <v>Article 7</v>
          </cell>
          <cell r="D11"/>
        </row>
        <row r="12">
          <cell r="C12" t="str">
            <v>Article 8</v>
          </cell>
          <cell r="D12"/>
        </row>
        <row r="13">
          <cell r="C13" t="str">
            <v>Article 9</v>
          </cell>
          <cell r="D13"/>
        </row>
        <row r="14">
          <cell r="C14" t="str">
            <v>Article 10</v>
          </cell>
          <cell r="D14"/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5">
          <cell r="C5" t="str">
            <v>Etudiant</v>
          </cell>
          <cell r="D5" t="str">
            <v>Prix1</v>
          </cell>
          <cell r="E5" t="str">
            <v>Prix2</v>
          </cell>
        </row>
        <row r="6">
          <cell r="B6" t="str">
            <v>Lundi</v>
          </cell>
          <cell r="C6">
            <v>250</v>
          </cell>
          <cell r="D6">
            <v>50</v>
          </cell>
          <cell r="E6">
            <v>12</v>
          </cell>
        </row>
        <row r="7">
          <cell r="B7" t="str">
            <v>Mardi</v>
          </cell>
          <cell r="C7">
            <v>200</v>
          </cell>
          <cell r="D7">
            <v>42</v>
          </cell>
          <cell r="E7">
            <v>8</v>
          </cell>
        </row>
        <row r="8">
          <cell r="B8" t="str">
            <v>Mercredi</v>
          </cell>
          <cell r="C8">
            <v>190</v>
          </cell>
          <cell r="D8">
            <v>35</v>
          </cell>
          <cell r="E8">
            <v>45</v>
          </cell>
        </row>
        <row r="9">
          <cell r="B9" t="str">
            <v>Jeudi</v>
          </cell>
          <cell r="C9">
            <v>210</v>
          </cell>
          <cell r="D9">
            <v>45</v>
          </cell>
          <cell r="E9">
            <v>14</v>
          </cell>
        </row>
        <row r="10">
          <cell r="B10" t="str">
            <v>Vendredi</v>
          </cell>
          <cell r="C10">
            <v>300</v>
          </cell>
          <cell r="D10">
            <v>55</v>
          </cell>
          <cell r="E10">
            <v>15</v>
          </cell>
        </row>
        <row r="11">
          <cell r="B11" t="str">
            <v>Samedi</v>
          </cell>
          <cell r="C11">
            <v>110</v>
          </cell>
          <cell r="D11">
            <v>20</v>
          </cell>
          <cell r="E11">
            <v>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6">
          <cell r="D6" t="str">
            <v>Nombre de places</v>
          </cell>
          <cell r="E6" t="str">
            <v>Prix</v>
          </cell>
        </row>
        <row r="7">
          <cell r="C7" t="str">
            <v>Normal</v>
          </cell>
          <cell r="D7">
            <v>5</v>
          </cell>
          <cell r="E7">
            <v>40</v>
          </cell>
        </row>
        <row r="8">
          <cell r="C8" t="str">
            <v>Privilège</v>
          </cell>
          <cell r="D8">
            <v>1</v>
          </cell>
          <cell r="E8">
            <v>4.5</v>
          </cell>
        </row>
        <row r="9">
          <cell r="C9" t="str">
            <v>Etudiant</v>
          </cell>
          <cell r="D9">
            <v>4</v>
          </cell>
          <cell r="E9">
            <v>24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workbookViewId="0"/>
  </sheetViews>
  <sheetFormatPr baseColWidth="10" defaultRowHeight="15" x14ac:dyDescent="0.25"/>
  <cols>
    <col min="6" max="6" width="13.28515625" customWidth="1"/>
  </cols>
  <sheetData>
    <row r="2" spans="2:7" ht="15.75" thickBot="1" x14ac:dyDescent="0.3"/>
    <row r="3" spans="2:7" ht="15.75" thickBot="1" x14ac:dyDescent="0.3">
      <c r="B3" s="1" t="s">
        <v>0</v>
      </c>
      <c r="C3" s="2">
        <v>5</v>
      </c>
      <c r="E3" s="1" t="s">
        <v>1</v>
      </c>
      <c r="F3" s="3">
        <f ca="1">TODAY()</f>
        <v>43003</v>
      </c>
    </row>
    <row r="4" spans="2:7" ht="15.75" thickBot="1" x14ac:dyDescent="0.3">
      <c r="G4" s="4"/>
    </row>
    <row r="5" spans="2:7" ht="27" thickBot="1" x14ac:dyDescent="0.3">
      <c r="C5" s="5" t="s">
        <v>2</v>
      </c>
      <c r="D5" s="6"/>
      <c r="E5" s="6"/>
      <c r="F5" s="7"/>
    </row>
    <row r="6" spans="2:7" ht="45.75" thickBot="1" x14ac:dyDescent="0.3">
      <c r="C6" s="8" t="s">
        <v>3</v>
      </c>
      <c r="D6" s="8" t="s">
        <v>4</v>
      </c>
      <c r="E6" s="8" t="s">
        <v>5</v>
      </c>
      <c r="F6" s="9" t="s">
        <v>6</v>
      </c>
    </row>
    <row r="7" spans="2:7" x14ac:dyDescent="0.25">
      <c r="B7" s="10" t="s">
        <v>7</v>
      </c>
      <c r="C7" s="11">
        <v>550</v>
      </c>
      <c r="D7" s="12">
        <f>entree*C7</f>
        <v>2750</v>
      </c>
      <c r="E7" s="13">
        <v>3154</v>
      </c>
      <c r="F7" s="14">
        <f>E7/etudiants</f>
        <v>0.29966745843230402</v>
      </c>
      <c r="G7" t="str">
        <f>IF(F7=MAX(pourcentages),"*","")</f>
        <v/>
      </c>
    </row>
    <row r="8" spans="2:7" x14ac:dyDescent="0.25">
      <c r="B8" s="15" t="s">
        <v>8</v>
      </c>
      <c r="C8" s="16">
        <v>255</v>
      </c>
      <c r="D8" s="17">
        <f>entree*C8</f>
        <v>1275</v>
      </c>
      <c r="E8" s="18">
        <v>2651</v>
      </c>
      <c r="F8" s="19">
        <f>E8/etudiants</f>
        <v>0.25187648456057005</v>
      </c>
      <c r="G8" t="str">
        <f>IF(F8=MAX(pourcentages),"*","")</f>
        <v/>
      </c>
    </row>
    <row r="9" spans="2:7" x14ac:dyDescent="0.25">
      <c r="B9" s="15" t="s">
        <v>9</v>
      </c>
      <c r="C9" s="16">
        <v>420</v>
      </c>
      <c r="D9" s="17">
        <f>entree*C9</f>
        <v>2100</v>
      </c>
      <c r="E9" s="18">
        <v>3850</v>
      </c>
      <c r="F9" s="19">
        <f>E9/etudiants</f>
        <v>0.36579572446555819</v>
      </c>
      <c r="G9" t="str">
        <f>IF(F9=MAX(pourcentages),"*","")</f>
        <v>*</v>
      </c>
    </row>
    <row r="10" spans="2:7" ht="15.75" thickBot="1" x14ac:dyDescent="0.3">
      <c r="B10" s="20" t="s">
        <v>10</v>
      </c>
      <c r="C10" s="16">
        <v>350</v>
      </c>
      <c r="D10" s="17">
        <f>entree*C10</f>
        <v>1750</v>
      </c>
      <c r="E10" s="18">
        <v>870</v>
      </c>
      <c r="F10" s="21">
        <f>E10/etudiants</f>
        <v>8.2660332541567696E-2</v>
      </c>
      <c r="G10" t="str">
        <f>IF(F10=MAX(pourcentages),"*","")</f>
        <v/>
      </c>
    </row>
    <row r="11" spans="2:7" ht="15.75" thickBot="1" x14ac:dyDescent="0.3">
      <c r="B11" s="22"/>
      <c r="C11" s="23">
        <f>SUM(C7:C10)</f>
        <v>1575</v>
      </c>
      <c r="D11" s="24">
        <f>SUM(D7:D10)</f>
        <v>7875</v>
      </c>
      <c r="E11" s="23">
        <f>SUM(E7:E10)</f>
        <v>10525</v>
      </c>
      <c r="F11" s="25"/>
    </row>
    <row r="12" spans="2:7" x14ac:dyDescent="0.25">
      <c r="C12" s="26"/>
      <c r="D12" s="27"/>
      <c r="E12" s="28"/>
      <c r="F12" s="26"/>
    </row>
    <row r="13" spans="2:7" x14ac:dyDescent="0.25">
      <c r="C13" s="26"/>
      <c r="D13" s="27"/>
      <c r="E13" s="28"/>
      <c r="F13" s="26"/>
    </row>
    <row r="14" spans="2:7" x14ac:dyDescent="0.25">
      <c r="C14" s="26"/>
      <c r="D14" s="27"/>
      <c r="E14" s="28"/>
      <c r="F14" s="26"/>
    </row>
    <row r="15" spans="2:7" x14ac:dyDescent="0.25">
      <c r="C15" s="26"/>
      <c r="D15" s="27"/>
      <c r="E15" s="28"/>
      <c r="F15" s="26"/>
    </row>
    <row r="16" spans="2:7" x14ac:dyDescent="0.25">
      <c r="C16" s="26"/>
      <c r="D16" s="27"/>
      <c r="E16" s="28"/>
      <c r="F16" s="26"/>
    </row>
    <row r="17" spans="3:6" x14ac:dyDescent="0.25">
      <c r="C17" s="26"/>
      <c r="D17" s="27"/>
      <c r="E17" s="26"/>
      <c r="F17" s="26"/>
    </row>
    <row r="18" spans="3:6" x14ac:dyDescent="0.25">
      <c r="C18" s="29"/>
      <c r="D18" s="30"/>
      <c r="E18" s="26"/>
      <c r="F18" s="26"/>
    </row>
    <row r="19" spans="3:6" x14ac:dyDescent="0.25">
      <c r="C19" s="26"/>
      <c r="D19" s="26"/>
      <c r="E19" s="26"/>
      <c r="F19" s="26"/>
    </row>
  </sheetData>
  <mergeCells count="1">
    <mergeCell ref="C5:F5"/>
  </mergeCells>
  <conditionalFormatting sqref="F7:F10">
    <cfRule type="cellIs" dxfId="13" priority="1" operator="lessThan">
      <formula>0.15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8"/>
  <sheetViews>
    <sheetView workbookViewId="0">
      <selection activeCell="L15" sqref="L15"/>
    </sheetView>
  </sheetViews>
  <sheetFormatPr baseColWidth="10" defaultRowHeight="15" x14ac:dyDescent="0.25"/>
  <sheetData>
    <row r="2" spans="3:5" ht="15.75" thickBot="1" x14ac:dyDescent="0.3"/>
    <row r="3" spans="3:5" ht="27" thickBot="1" x14ac:dyDescent="0.3">
      <c r="C3" s="31" t="s">
        <v>11</v>
      </c>
      <c r="D3" s="32"/>
      <c r="E3" s="33"/>
    </row>
    <row r="4" spans="3:5" x14ac:dyDescent="0.25">
      <c r="C4" s="34" t="s">
        <v>12</v>
      </c>
      <c r="D4" s="35" t="s">
        <v>13</v>
      </c>
      <c r="E4" s="36" t="s">
        <v>14</v>
      </c>
    </row>
    <row r="5" spans="3:5" x14ac:dyDescent="0.25">
      <c r="C5" s="37" t="s">
        <v>15</v>
      </c>
      <c r="D5" s="38">
        <v>45</v>
      </c>
      <c r="E5" s="39">
        <f t="shared" ref="E5:E14" si="0">IF(D5="","",D5/total)</f>
        <v>0.29220779220779219</v>
      </c>
    </row>
    <row r="6" spans="3:5" x14ac:dyDescent="0.25">
      <c r="C6" s="37" t="s">
        <v>16</v>
      </c>
      <c r="D6" s="38">
        <v>35</v>
      </c>
      <c r="E6" s="39">
        <f t="shared" si="0"/>
        <v>0.22727272727272727</v>
      </c>
    </row>
    <row r="7" spans="3:5" x14ac:dyDescent="0.25">
      <c r="C7" s="37" t="s">
        <v>17</v>
      </c>
      <c r="D7" s="38">
        <v>62</v>
      </c>
      <c r="E7" s="39">
        <f t="shared" si="0"/>
        <v>0.40259740259740262</v>
      </c>
    </row>
    <row r="8" spans="3:5" x14ac:dyDescent="0.25">
      <c r="C8" s="37" t="s">
        <v>18</v>
      </c>
      <c r="D8" s="38">
        <v>12</v>
      </c>
      <c r="E8" s="39">
        <f t="shared" si="0"/>
        <v>7.792207792207792E-2</v>
      </c>
    </row>
    <row r="9" spans="3:5" x14ac:dyDescent="0.25">
      <c r="C9" s="37" t="s">
        <v>19</v>
      </c>
      <c r="D9" s="38"/>
      <c r="E9" s="39" t="str">
        <f t="shared" si="0"/>
        <v/>
      </c>
    </row>
    <row r="10" spans="3:5" x14ac:dyDescent="0.25">
      <c r="C10" s="37" t="s">
        <v>20</v>
      </c>
      <c r="D10" s="38"/>
      <c r="E10" s="39" t="str">
        <f t="shared" si="0"/>
        <v/>
      </c>
    </row>
    <row r="11" spans="3:5" x14ac:dyDescent="0.25">
      <c r="C11" s="37" t="s">
        <v>21</v>
      </c>
      <c r="D11" s="38"/>
      <c r="E11" s="39" t="str">
        <f t="shared" si="0"/>
        <v/>
      </c>
    </row>
    <row r="12" spans="3:5" x14ac:dyDescent="0.25">
      <c r="C12" s="37" t="s">
        <v>22</v>
      </c>
      <c r="D12" s="38"/>
      <c r="E12" s="39" t="str">
        <f t="shared" si="0"/>
        <v/>
      </c>
    </row>
    <row r="13" spans="3:5" x14ac:dyDescent="0.25">
      <c r="C13" s="37" t="s">
        <v>23</v>
      </c>
      <c r="D13" s="38"/>
      <c r="E13" s="39" t="str">
        <f t="shared" si="0"/>
        <v/>
      </c>
    </row>
    <row r="14" spans="3:5" ht="15.75" thickBot="1" x14ac:dyDescent="0.3">
      <c r="C14" s="40" t="s">
        <v>24</v>
      </c>
      <c r="D14" s="41"/>
      <c r="E14" s="42" t="str">
        <f t="shared" si="0"/>
        <v/>
      </c>
    </row>
    <row r="15" spans="3:5" ht="15.75" thickBot="1" x14ac:dyDescent="0.3">
      <c r="C15" s="43" t="s">
        <v>25</v>
      </c>
      <c r="D15" s="44">
        <f>SUM(D5:D14)</f>
        <v>154</v>
      </c>
    </row>
    <row r="17" spans="3:4" ht="15.75" thickBot="1" x14ac:dyDescent="0.3"/>
    <row r="18" spans="3:4" ht="30.75" thickBot="1" x14ac:dyDescent="0.3">
      <c r="C18" s="45" t="s">
        <v>26</v>
      </c>
      <c r="D18" s="46">
        <f>COUNT(D5:D14)</f>
        <v>4</v>
      </c>
    </row>
  </sheetData>
  <mergeCells count="1">
    <mergeCell ref="C3:E3"/>
  </mergeCells>
  <conditionalFormatting sqref="D5:D14">
    <cfRule type="cellIs" dxfId="11" priority="1" operator="lessThan">
      <formula>40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>
      <selection activeCell="H18" sqref="H18"/>
    </sheetView>
  </sheetViews>
  <sheetFormatPr baseColWidth="10" defaultRowHeight="15" x14ac:dyDescent="0.25"/>
  <cols>
    <col min="2" max="2" width="15.28515625" customWidth="1"/>
    <col min="6" max="6" width="15" customWidth="1"/>
    <col min="7" max="7" width="14.28515625" customWidth="1"/>
  </cols>
  <sheetData>
    <row r="2" spans="2:8" ht="15.75" thickBot="1" x14ac:dyDescent="0.3">
      <c r="H2" s="4"/>
    </row>
    <row r="3" spans="2:8" ht="27" thickBot="1" x14ac:dyDescent="0.3">
      <c r="C3" s="5" t="s">
        <v>27</v>
      </c>
      <c r="D3" s="6"/>
      <c r="E3" s="6"/>
      <c r="F3" s="6"/>
      <c r="G3" s="7"/>
    </row>
    <row r="4" spans="2:8" ht="15.75" thickBot="1" x14ac:dyDescent="0.3">
      <c r="C4" s="47">
        <v>3.25</v>
      </c>
      <c r="D4" s="47">
        <v>4.5</v>
      </c>
      <c r="E4" s="47">
        <v>6.5</v>
      </c>
      <c r="F4" s="9"/>
      <c r="G4" s="9"/>
    </row>
    <row r="5" spans="2:8" ht="19.5" thickBot="1" x14ac:dyDescent="0.3">
      <c r="C5" s="48" t="s">
        <v>28</v>
      </c>
      <c r="D5" s="48" t="s">
        <v>29</v>
      </c>
      <c r="E5" s="48" t="s">
        <v>30</v>
      </c>
      <c r="F5" s="9" t="s">
        <v>4</v>
      </c>
      <c r="G5" s="49">
        <f>MAX(F6:F10)</f>
        <v>1320</v>
      </c>
    </row>
    <row r="6" spans="2:8" ht="15.75" thickBot="1" x14ac:dyDescent="0.3">
      <c r="B6" s="50" t="s">
        <v>31</v>
      </c>
      <c r="C6" s="51">
        <v>250</v>
      </c>
      <c r="D6" s="52">
        <v>50</v>
      </c>
      <c r="E6" s="53">
        <v>12</v>
      </c>
      <c r="F6" s="54">
        <f t="shared" ref="F6:F11" si="0">C6*etudiant+D6*prix1+E6*prix2</f>
        <v>1115.5</v>
      </c>
      <c r="G6" s="55" t="s">
        <v>40</v>
      </c>
    </row>
    <row r="7" spans="2:8" ht="16.5" thickTop="1" thickBot="1" x14ac:dyDescent="0.3">
      <c r="B7" s="56" t="s">
        <v>32</v>
      </c>
      <c r="C7" s="57">
        <v>200</v>
      </c>
      <c r="D7" s="58">
        <v>42</v>
      </c>
      <c r="E7" s="59">
        <v>8</v>
      </c>
      <c r="F7" s="60">
        <f t="shared" si="0"/>
        <v>891</v>
      </c>
      <c r="G7" s="61" t="s">
        <v>39</v>
      </c>
    </row>
    <row r="8" spans="2:8" ht="16.5" thickTop="1" thickBot="1" x14ac:dyDescent="0.3">
      <c r="B8" s="56" t="s">
        <v>33</v>
      </c>
      <c r="C8" s="57">
        <v>190</v>
      </c>
      <c r="D8" s="58">
        <v>35</v>
      </c>
      <c r="E8" s="59">
        <v>45</v>
      </c>
      <c r="F8" s="60">
        <f t="shared" si="0"/>
        <v>1067.5</v>
      </c>
      <c r="G8" s="61" t="s">
        <v>40</v>
      </c>
    </row>
    <row r="9" spans="2:8" ht="16.5" thickTop="1" thickBot="1" x14ac:dyDescent="0.3">
      <c r="B9" s="56" t="s">
        <v>34</v>
      </c>
      <c r="C9" s="57">
        <v>210</v>
      </c>
      <c r="D9" s="58">
        <v>45</v>
      </c>
      <c r="E9" s="59">
        <v>14</v>
      </c>
      <c r="F9" s="60">
        <f t="shared" si="0"/>
        <v>976</v>
      </c>
      <c r="G9" s="61" t="s">
        <v>39</v>
      </c>
    </row>
    <row r="10" spans="2:8" ht="16.5" thickTop="1" thickBot="1" x14ac:dyDescent="0.3">
      <c r="B10" s="56" t="s">
        <v>35</v>
      </c>
      <c r="C10" s="57">
        <v>300</v>
      </c>
      <c r="D10" s="58">
        <v>55</v>
      </c>
      <c r="E10" s="59">
        <v>15</v>
      </c>
      <c r="F10" s="60">
        <f t="shared" si="0"/>
        <v>1320</v>
      </c>
      <c r="G10" s="61" t="s">
        <v>41</v>
      </c>
    </row>
    <row r="11" spans="2:8" ht="16.5" thickTop="1" thickBot="1" x14ac:dyDescent="0.3">
      <c r="B11" s="62" t="s">
        <v>36</v>
      </c>
      <c r="C11" s="63">
        <v>110</v>
      </c>
      <c r="D11" s="64">
        <v>20</v>
      </c>
      <c r="E11" s="65">
        <v>5</v>
      </c>
      <c r="F11" s="66">
        <f t="shared" si="0"/>
        <v>480</v>
      </c>
      <c r="G11" s="78" t="s">
        <v>38</v>
      </c>
    </row>
    <row r="12" spans="2:8" ht="15.75" thickBot="1" x14ac:dyDescent="0.3">
      <c r="C12" s="67">
        <f>SUM(C6:C11)</f>
        <v>1260</v>
      </c>
      <c r="D12" s="68">
        <f t="shared" ref="D12:E12" si="1">SUM(D6:D11)</f>
        <v>247</v>
      </c>
      <c r="E12" s="69">
        <f t="shared" si="1"/>
        <v>99</v>
      </c>
      <c r="F12" s="22"/>
      <c r="G12" s="25"/>
    </row>
    <row r="13" spans="2:8" ht="15.75" thickBot="1" x14ac:dyDescent="0.3">
      <c r="C13" s="26"/>
      <c r="D13" s="27"/>
      <c r="E13" s="28"/>
      <c r="F13" s="28"/>
      <c r="G13" s="26"/>
    </row>
    <row r="14" spans="2:8" ht="45.75" thickBot="1" x14ac:dyDescent="0.3">
      <c r="B14" s="70" t="s">
        <v>37</v>
      </c>
      <c r="C14" s="71">
        <f>COUNTIF(C6:C11,"&gt;40")</f>
        <v>6</v>
      </c>
      <c r="D14" s="71">
        <f t="shared" ref="D14:E14" si="2">COUNTIF(D6:D11,"&gt;40")</f>
        <v>4</v>
      </c>
      <c r="E14" s="71">
        <f t="shared" si="2"/>
        <v>1</v>
      </c>
      <c r="F14" s="28"/>
      <c r="G14" s="26"/>
    </row>
    <row r="15" spans="2:8" x14ac:dyDescent="0.25">
      <c r="C15" s="26"/>
      <c r="D15" s="27"/>
      <c r="E15" s="28"/>
      <c r="F15" s="72">
        <v>0</v>
      </c>
      <c r="G15" s="73" t="s">
        <v>38</v>
      </c>
    </row>
    <row r="16" spans="2:8" x14ac:dyDescent="0.25">
      <c r="C16" s="26"/>
      <c r="D16" s="27"/>
      <c r="E16" s="28"/>
      <c r="F16" s="74">
        <v>500</v>
      </c>
      <c r="G16" s="75" t="s">
        <v>39</v>
      </c>
    </row>
    <row r="17" spans="3:7" x14ac:dyDescent="0.25">
      <c r="C17" s="26"/>
      <c r="D17" s="27"/>
      <c r="E17" s="28"/>
      <c r="F17" s="74">
        <v>1000</v>
      </c>
      <c r="G17" s="75" t="s">
        <v>40</v>
      </c>
    </row>
    <row r="18" spans="3:7" ht="15.75" thickBot="1" x14ac:dyDescent="0.3">
      <c r="C18" s="26"/>
      <c r="D18" s="27"/>
      <c r="E18" s="26"/>
      <c r="F18" s="76">
        <v>1200</v>
      </c>
      <c r="G18" s="77" t="s">
        <v>41</v>
      </c>
    </row>
    <row r="19" spans="3:7" x14ac:dyDescent="0.25">
      <c r="C19" s="29"/>
      <c r="D19" s="30"/>
      <c r="E19" s="26"/>
      <c r="F19" s="26"/>
      <c r="G19" s="26"/>
    </row>
    <row r="20" spans="3:7" x14ac:dyDescent="0.25">
      <c r="C20" s="26"/>
      <c r="D20" s="26"/>
      <c r="E20" s="26"/>
      <c r="F20" s="26"/>
      <c r="G20" s="26"/>
    </row>
  </sheetData>
  <mergeCells count="1">
    <mergeCell ref="C3:G3"/>
  </mergeCells>
  <conditionalFormatting sqref="G6:G11">
    <cfRule type="cellIs" dxfId="9" priority="2" operator="lessThan">
      <formula>0.15</formula>
    </cfRule>
  </conditionalFormatting>
  <conditionalFormatting sqref="F6:F11">
    <cfRule type="cellIs" dxfId="7" priority="1" operator="greaterThan">
      <formula>850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abSelected="1" workbookViewId="0">
      <selection activeCell="F20" sqref="F20"/>
    </sheetView>
  </sheetViews>
  <sheetFormatPr baseColWidth="10" defaultRowHeight="15" x14ac:dyDescent="0.25"/>
  <cols>
    <col min="2" max="2" width="15.28515625" customWidth="1"/>
    <col min="3" max="3" width="13.42578125" bestFit="1" customWidth="1"/>
    <col min="4" max="4" width="15.5703125" customWidth="1"/>
    <col min="5" max="5" width="13.5703125" customWidth="1"/>
    <col min="6" max="6" width="15" customWidth="1"/>
    <col min="7" max="7" width="14.28515625" customWidth="1"/>
  </cols>
  <sheetData>
    <row r="1" spans="2:8" ht="15.75" thickBot="1" x14ac:dyDescent="0.3">
      <c r="H1" s="4"/>
    </row>
    <row r="2" spans="2:8" ht="27" thickBot="1" x14ac:dyDescent="0.3">
      <c r="C2" s="31" t="s">
        <v>42</v>
      </c>
      <c r="D2" s="32"/>
      <c r="E2" s="33"/>
      <c r="F2" s="79"/>
    </row>
    <row r="3" spans="2:8" ht="20.25" x14ac:dyDescent="0.25">
      <c r="C3" s="80" t="s">
        <v>43</v>
      </c>
      <c r="D3" s="81" t="s">
        <v>44</v>
      </c>
      <c r="E3" s="82" t="s">
        <v>28</v>
      </c>
      <c r="F3" s="83"/>
    </row>
    <row r="4" spans="2:8" ht="21" thickBot="1" x14ac:dyDescent="0.35">
      <c r="C4" s="84">
        <v>8</v>
      </c>
      <c r="D4" s="85">
        <v>4.5</v>
      </c>
      <c r="E4" s="86">
        <v>6</v>
      </c>
      <c r="F4" s="83"/>
    </row>
    <row r="5" spans="2:8" s="26" customFormat="1" ht="15.75" thickBot="1" x14ac:dyDescent="0.3">
      <c r="C5" s="87"/>
      <c r="D5" s="87"/>
      <c r="E5" s="87"/>
      <c r="F5" s="83"/>
    </row>
    <row r="6" spans="2:8" ht="36.75" thickBot="1" x14ac:dyDescent="0.3">
      <c r="B6" s="88"/>
      <c r="C6" s="89"/>
      <c r="D6" s="90" t="s">
        <v>45</v>
      </c>
      <c r="E6" s="91" t="s">
        <v>46</v>
      </c>
      <c r="F6" s="83"/>
      <c r="G6" s="92"/>
    </row>
    <row r="7" spans="2:8" ht="18" x14ac:dyDescent="0.25">
      <c r="B7" s="26"/>
      <c r="C7" s="93" t="s">
        <v>43</v>
      </c>
      <c r="D7" s="94">
        <v>5</v>
      </c>
      <c r="E7" s="95">
        <f>D7*normal</f>
        <v>40</v>
      </c>
      <c r="F7" s="27"/>
      <c r="G7" s="96"/>
    </row>
    <row r="8" spans="2:8" ht="18" x14ac:dyDescent="0.25">
      <c r="B8" s="26"/>
      <c r="C8" s="97" t="s">
        <v>44</v>
      </c>
      <c r="D8" s="98">
        <v>1</v>
      </c>
      <c r="E8" s="99">
        <f>D8*privilege</f>
        <v>4.5</v>
      </c>
      <c r="F8" s="27"/>
      <c r="G8" s="96"/>
    </row>
    <row r="9" spans="2:8" ht="18.75" thickBot="1" x14ac:dyDescent="0.3">
      <c r="B9" s="26"/>
      <c r="C9" s="100" t="s">
        <v>28</v>
      </c>
      <c r="D9" s="101">
        <v>4</v>
      </c>
      <c r="E9" s="102">
        <f>D9*etud</f>
        <v>24</v>
      </c>
      <c r="F9" s="27"/>
      <c r="G9" s="96"/>
    </row>
    <row r="10" spans="2:8" ht="36.75" thickBot="1" x14ac:dyDescent="0.3">
      <c r="B10" s="103">
        <f>VLOOKUP(E10,C17:D21,2,TRUE)</f>
        <v>4</v>
      </c>
      <c r="C10" s="104" t="str">
        <f>IF(E10&gt;50,"Glace(s) offerte(s)","Cadeau ?")</f>
        <v>Glace(s) offerte(s)</v>
      </c>
      <c r="D10" s="105"/>
      <c r="E10" s="106">
        <f>SUM(E7:E9)</f>
        <v>68.5</v>
      </c>
      <c r="F10" s="27"/>
      <c r="G10" s="96"/>
    </row>
    <row r="11" spans="2:8" x14ac:dyDescent="0.25">
      <c r="B11" s="26"/>
      <c r="C11" s="107"/>
      <c r="D11" s="107"/>
      <c r="E11" s="107"/>
      <c r="F11" s="27"/>
      <c r="G11" s="96"/>
    </row>
    <row r="12" spans="2:8" x14ac:dyDescent="0.25">
      <c r="B12" s="26"/>
      <c r="C12" s="107"/>
      <c r="D12" s="107"/>
      <c r="E12" s="107"/>
      <c r="F12" s="27"/>
      <c r="G12" s="96"/>
    </row>
    <row r="13" spans="2:8" x14ac:dyDescent="0.25">
      <c r="B13" s="26"/>
      <c r="E13" s="108"/>
      <c r="F13" s="28"/>
      <c r="G13" s="26"/>
    </row>
    <row r="14" spans="2:8" x14ac:dyDescent="0.25">
      <c r="B14" s="26"/>
      <c r="E14" s="107"/>
      <c r="F14" s="26"/>
      <c r="G14" s="26"/>
    </row>
    <row r="15" spans="2:8" x14ac:dyDescent="0.25">
      <c r="B15" s="26"/>
      <c r="E15" s="107"/>
      <c r="F15" s="26"/>
      <c r="G15" s="26"/>
    </row>
    <row r="16" spans="2:8" ht="15.75" thickBot="1" x14ac:dyDescent="0.3">
      <c r="B16" s="26"/>
      <c r="E16" s="107"/>
      <c r="F16" s="26"/>
      <c r="G16" s="26"/>
    </row>
    <row r="17" spans="2:7" ht="20.25" x14ac:dyDescent="0.3">
      <c r="B17" s="26"/>
      <c r="C17" s="109">
        <v>0</v>
      </c>
      <c r="D17" s="110">
        <v>0</v>
      </c>
      <c r="E17" s="107"/>
      <c r="F17" s="26"/>
      <c r="G17" s="26"/>
    </row>
    <row r="18" spans="2:7" ht="20.25" x14ac:dyDescent="0.3">
      <c r="B18" s="26"/>
      <c r="C18" s="111">
        <v>20</v>
      </c>
      <c r="D18" s="112">
        <v>1</v>
      </c>
      <c r="E18" s="107"/>
      <c r="F18" s="26"/>
      <c r="G18" s="26"/>
    </row>
    <row r="19" spans="2:7" ht="20.25" x14ac:dyDescent="0.25">
      <c r="B19" s="26"/>
      <c r="C19" s="113">
        <v>40</v>
      </c>
      <c r="D19" s="112">
        <v>2</v>
      </c>
      <c r="E19" s="107"/>
      <c r="F19" s="26"/>
      <c r="G19" s="26"/>
    </row>
    <row r="20" spans="2:7" ht="20.25" x14ac:dyDescent="0.3">
      <c r="B20" s="26"/>
      <c r="C20" s="111">
        <v>60</v>
      </c>
      <c r="D20" s="114">
        <v>4</v>
      </c>
      <c r="E20" s="107"/>
    </row>
    <row r="21" spans="2:7" ht="21" thickBot="1" x14ac:dyDescent="0.35">
      <c r="B21" s="26"/>
      <c r="C21" s="115">
        <v>80</v>
      </c>
      <c r="D21" s="116">
        <v>6</v>
      </c>
      <c r="E21" s="107"/>
    </row>
    <row r="22" spans="2:7" x14ac:dyDescent="0.25">
      <c r="B22" s="26"/>
      <c r="E22" s="107"/>
    </row>
    <row r="23" spans="2:7" x14ac:dyDescent="0.25">
      <c r="B23" s="26"/>
      <c r="E23" s="107"/>
    </row>
  </sheetData>
  <mergeCells count="1">
    <mergeCell ref="C2:E2"/>
  </mergeCells>
  <conditionalFormatting sqref="G7:G12">
    <cfRule type="cellIs" dxfId="5" priority="3" operator="lessThan">
      <formula>0.15</formula>
    </cfRule>
  </conditionalFormatting>
  <conditionalFormatting sqref="F7:F12">
    <cfRule type="cellIs" dxfId="3" priority="2" operator="greaterThan">
      <formula>850</formula>
    </cfRule>
  </conditionalFormatting>
  <conditionalFormatting sqref="E10">
    <cfRule type="cellIs" dxfId="1" priority="1" operator="greaterThan">
      <formula>50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11</vt:i4>
      </vt:variant>
    </vt:vector>
  </HeadingPairs>
  <TitlesOfParts>
    <vt:vector size="15" baseType="lpstr">
      <vt:lpstr>Zinzin</vt:lpstr>
      <vt:lpstr>Achats</vt:lpstr>
      <vt:lpstr>Resto</vt:lpstr>
      <vt:lpstr>Cinéma</vt:lpstr>
      <vt:lpstr>bilan</vt:lpstr>
      <vt:lpstr>entree</vt:lpstr>
      <vt:lpstr>etud</vt:lpstr>
      <vt:lpstr>etudiant</vt:lpstr>
      <vt:lpstr>etudiants</vt:lpstr>
      <vt:lpstr>normal</vt:lpstr>
      <vt:lpstr>pourcentages</vt:lpstr>
      <vt:lpstr>privilege</vt:lpstr>
      <vt:lpstr>prix1</vt:lpstr>
      <vt:lpstr>prix2</vt:lpstr>
      <vt:lpstr>total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dcterms:created xsi:type="dcterms:W3CDTF">2017-09-25T06:14:01Z</dcterms:created>
  <dcterms:modified xsi:type="dcterms:W3CDTF">2017-09-25T06:29:00Z</dcterms:modified>
</cp:coreProperties>
</file>