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ent\Documents\google\Cours\Bureautique\Excel\exos\"/>
    </mc:Choice>
  </mc:AlternateContent>
  <bookViews>
    <workbookView xWindow="0" yWindow="0" windowWidth="24000" windowHeight="9735" activeTab="5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  <sheet name="Feuil6" sheetId="6" r:id="rId6"/>
    <sheet name="Feuil7" sheetId="7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appreciation">Feuil6!$F$19:$G$23</definedName>
    <definedName name="bilan">Feuil4!$F$15:$G$18</definedName>
    <definedName name="distance">Feuil6!$D$20</definedName>
    <definedName name="entree">Feuil3!$C$3</definedName>
    <definedName name="etud">Feuil5!$E$4</definedName>
    <definedName name="etudiant">Feuil4!$C$4</definedName>
    <definedName name="etudiants">Feuil3!$E$11</definedName>
    <definedName name="normal">Feuil5!$C$4</definedName>
    <definedName name="points">Feuil6!$D$19</definedName>
    <definedName name="pourcentages">Feuil3!$F$7:$F$10</definedName>
    <definedName name="privilege">Feuil5!$D$4</definedName>
    <definedName name="prix1">Feuil4!$D$4</definedName>
    <definedName name="prix2">Feuil4!$E$4</definedName>
    <definedName name="total">Feuil2!$D$15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6" l="1"/>
  <c r="G14" i="6"/>
  <c r="F14" i="6"/>
  <c r="E14" i="6"/>
  <c r="F13" i="6"/>
  <c r="E13" i="6"/>
  <c r="G13" i="6" s="1"/>
  <c r="F12" i="6"/>
  <c r="E12" i="6"/>
  <c r="G12" i="6" s="1"/>
  <c r="G11" i="6"/>
  <c r="F11" i="6"/>
  <c r="E11" i="6"/>
  <c r="G10" i="6"/>
  <c r="F10" i="6"/>
  <c r="E10" i="6"/>
  <c r="F9" i="6"/>
  <c r="E9" i="6"/>
  <c r="G9" i="6" s="1"/>
  <c r="F8" i="6"/>
  <c r="E8" i="6"/>
  <c r="G8" i="6" s="1"/>
  <c r="G7" i="6"/>
  <c r="F7" i="6"/>
  <c r="E7" i="6"/>
  <c r="G6" i="6"/>
  <c r="F6" i="6"/>
  <c r="E6" i="6"/>
  <c r="E15" i="6" s="1"/>
  <c r="E9" i="5" l="1"/>
  <c r="E8" i="5"/>
  <c r="E7" i="5"/>
  <c r="E10" i="5" s="1"/>
  <c r="C10" i="5" l="1"/>
  <c r="B10" i="5"/>
  <c r="E14" i="4" l="1"/>
  <c r="D14" i="4"/>
  <c r="C14" i="4"/>
  <c r="E12" i="4"/>
  <c r="D12" i="4"/>
  <c r="C12" i="4"/>
  <c r="G11" i="4"/>
  <c r="F11" i="4"/>
  <c r="F10" i="4"/>
  <c r="G10" i="4" s="1"/>
  <c r="G9" i="4"/>
  <c r="F9" i="4"/>
  <c r="F8" i="4"/>
  <c r="G8" i="4" s="1"/>
  <c r="G7" i="4"/>
  <c r="F7" i="4"/>
  <c r="F6" i="4"/>
  <c r="G6" i="4" s="1"/>
  <c r="G5" i="4"/>
  <c r="E11" i="3" l="1"/>
  <c r="C11" i="3"/>
  <c r="F10" i="3"/>
  <c r="G10" i="3" s="1"/>
  <c r="D10" i="3"/>
  <c r="F9" i="3"/>
  <c r="G9" i="3" s="1"/>
  <c r="D9" i="3"/>
  <c r="F8" i="3"/>
  <c r="G8" i="3" s="1"/>
  <c r="D8" i="3"/>
  <c r="F7" i="3"/>
  <c r="G7" i="3" s="1"/>
  <c r="D7" i="3"/>
  <c r="D11" i="3" s="1"/>
  <c r="F3" i="3"/>
  <c r="D18" i="2" l="1"/>
  <c r="D15" i="2"/>
  <c r="E14" i="2"/>
  <c r="E13" i="2"/>
  <c r="E12" i="2"/>
  <c r="E11" i="2"/>
  <c r="E10" i="2"/>
  <c r="E9" i="2"/>
  <c r="E8" i="2"/>
  <c r="E7" i="2"/>
  <c r="E6" i="2"/>
  <c r="E5" i="2"/>
</calcChain>
</file>

<file path=xl/sharedStrings.xml><?xml version="1.0" encoding="utf-8"?>
<sst xmlns="http://schemas.openxmlformats.org/spreadsheetml/2006/main" count="138" uniqueCount="127">
  <si>
    <t>EXERCICE N° 1</t>
  </si>
  <si>
    <t>Exemple : Facturette</t>
  </si>
  <si>
    <t>Taux TVA :</t>
  </si>
  <si>
    <t>Article</t>
  </si>
  <si>
    <t>Qté</t>
  </si>
  <si>
    <t>Prix unité</t>
  </si>
  <si>
    <t>Total TTC</t>
  </si>
  <si>
    <t>Total HT</t>
  </si>
  <si>
    <t>TVA</t>
  </si>
  <si>
    <t>Pain</t>
  </si>
  <si>
    <t>Jambon</t>
  </si>
  <si>
    <t>Lait</t>
  </si>
  <si>
    <t>Chocolat</t>
  </si>
  <si>
    <t>Lessive</t>
  </si>
  <si>
    <t>Nombre articles :</t>
  </si>
  <si>
    <t>Nbre total articles :</t>
  </si>
  <si>
    <t>Total TTC :</t>
  </si>
  <si>
    <t xml:space="preserve">Total HT : </t>
  </si>
  <si>
    <t xml:space="preserve">TVA : </t>
  </si>
  <si>
    <t>Total à payer</t>
  </si>
  <si>
    <t>Somme versée :</t>
  </si>
  <si>
    <t>Le compte est bon !</t>
  </si>
  <si>
    <t>Achats</t>
  </si>
  <si>
    <t>Valeur</t>
  </si>
  <si>
    <t>% dépenses</t>
  </si>
  <si>
    <t>Article 1</t>
  </si>
  <si>
    <t>Article 2</t>
  </si>
  <si>
    <t>Article 3</t>
  </si>
  <si>
    <t>Article 4</t>
  </si>
  <si>
    <t>Article 5</t>
  </si>
  <si>
    <t>Article 6</t>
  </si>
  <si>
    <t>Article 7</t>
  </si>
  <si>
    <t>Article 8</t>
  </si>
  <si>
    <t>Article 9</t>
  </si>
  <si>
    <t>Article 10</t>
  </si>
  <si>
    <t>Total</t>
  </si>
  <si>
    <t>Nombre d'articles :</t>
  </si>
  <si>
    <t>Entrée</t>
  </si>
  <si>
    <t>Date</t>
  </si>
  <si>
    <t>Zinzin ULCO</t>
  </si>
  <si>
    <t>Nombre d'entrées</t>
  </si>
  <si>
    <t>Recette</t>
  </si>
  <si>
    <t>Nombre d'étudiants</t>
  </si>
  <si>
    <t>Pourcentage étudiants ulco</t>
  </si>
  <si>
    <t>Boulogne</t>
  </si>
  <si>
    <t>Calais</t>
  </si>
  <si>
    <t>Dunkerque</t>
  </si>
  <si>
    <t>Saint Omer</t>
  </si>
  <si>
    <t>RESTO U</t>
  </si>
  <si>
    <t>Etudiant</t>
  </si>
  <si>
    <t>Prix1</t>
  </si>
  <si>
    <t>Prix2</t>
  </si>
  <si>
    <t>Lundi</t>
  </si>
  <si>
    <t>Mardi</t>
  </si>
  <si>
    <t>Mercredi</t>
  </si>
  <si>
    <t>Jeudi</t>
  </si>
  <si>
    <t>Vendredi</t>
  </si>
  <si>
    <t>Samedi</t>
  </si>
  <si>
    <t>Nombre de jours ayant plus de 40 repas</t>
  </si>
  <si>
    <t>faible</t>
  </si>
  <si>
    <t>moyen</t>
  </si>
  <si>
    <t>bon</t>
  </si>
  <si>
    <t>très bon</t>
  </si>
  <si>
    <t>Cinéma</t>
  </si>
  <si>
    <t>Normal</t>
  </si>
  <si>
    <t>Privilège</t>
  </si>
  <si>
    <t>Nombre de places</t>
  </si>
  <si>
    <t>Prix</t>
  </si>
  <si>
    <t>test cooper</t>
  </si>
  <si>
    <t>Nom</t>
  </si>
  <si>
    <t>Nb tours</t>
  </si>
  <si>
    <t>Distance</t>
  </si>
  <si>
    <t>Notes</t>
  </si>
  <si>
    <t>Appréciation</t>
  </si>
  <si>
    <t>ALAZART</t>
  </si>
  <si>
    <t>AUD</t>
  </si>
  <si>
    <t>AUSSENAC</t>
  </si>
  <si>
    <t>BAGNOL</t>
  </si>
  <si>
    <t>BATISTE</t>
  </si>
  <si>
    <t>BELLE</t>
  </si>
  <si>
    <t>BERTHET</t>
  </si>
  <si>
    <t>BIZET</t>
  </si>
  <si>
    <t>Distance totale</t>
  </si>
  <si>
    <t>Points/tour</t>
  </si>
  <si>
    <t>très médiocre</t>
  </si>
  <si>
    <t>Dist/tour</t>
  </si>
  <si>
    <t>mediocre</t>
  </si>
  <si>
    <t>Tours Max</t>
  </si>
  <si>
    <t>moyenne</t>
  </si>
  <si>
    <t>bonne</t>
  </si>
  <si>
    <t>excellente</t>
  </si>
  <si>
    <t>Prénom</t>
  </si>
  <si>
    <t>Aihenvi</t>
  </si>
  <si>
    <t>Jean</t>
  </si>
  <si>
    <t>Aivitable</t>
  </si>
  <si>
    <t>Céline</t>
  </si>
  <si>
    <t xml:space="preserve">Ayencoin </t>
  </si>
  <si>
    <t>Laure</t>
  </si>
  <si>
    <t>Chmonfils</t>
  </si>
  <si>
    <t>Thierry</t>
  </si>
  <si>
    <t>Croc</t>
  </si>
  <si>
    <t>Odile</t>
  </si>
  <si>
    <t>Diobette</t>
  </si>
  <si>
    <t>Kelly</t>
  </si>
  <si>
    <t>Diocy</t>
  </si>
  <si>
    <t>Egeiry</t>
  </si>
  <si>
    <t>Tom</t>
  </si>
  <si>
    <t>Etpéril</t>
  </si>
  <si>
    <t>Astérix</t>
  </si>
  <si>
    <t>Ezaispoir</t>
  </si>
  <si>
    <t>Aude</t>
  </si>
  <si>
    <t>Ferdumal</t>
  </si>
  <si>
    <t>Yvette</t>
  </si>
  <si>
    <t>Fois</t>
  </si>
  <si>
    <t>Samson</t>
  </si>
  <si>
    <t>Gator</t>
  </si>
  <si>
    <t>Ali</t>
  </si>
  <si>
    <t>Goriri</t>
  </si>
  <si>
    <t>Denis</t>
  </si>
  <si>
    <t>Héa</t>
  </si>
  <si>
    <t>Aline</t>
  </si>
  <si>
    <t>Homa</t>
  </si>
  <si>
    <t>Modeste</t>
  </si>
  <si>
    <t>Infeau</t>
  </si>
  <si>
    <t>Hélène</t>
  </si>
  <si>
    <t>Meidin</t>
  </si>
  <si>
    <t>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</si>
</sst>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dddd\ dd\ mmmm\ yyyy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u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1"/>
      <color rgb="FF605E5E"/>
      <name val="Verdana"/>
      <family val="2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9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ashDot">
        <color indexed="64"/>
      </right>
      <top/>
      <bottom style="hair">
        <color indexed="64"/>
      </bottom>
      <diagonal/>
    </border>
    <border>
      <left style="dashDot">
        <color indexed="64"/>
      </left>
      <right style="dashDot">
        <color indexed="64"/>
      </right>
      <top/>
      <bottom style="hair">
        <color indexed="64"/>
      </bottom>
      <diagonal/>
    </border>
    <border>
      <left style="dashDot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mediumDashed">
        <color auto="1"/>
      </bottom>
      <diagonal/>
    </border>
    <border>
      <left style="thin">
        <color auto="1"/>
      </left>
      <right style="thick">
        <color auto="1"/>
      </right>
      <top/>
      <bottom style="mediumDashed">
        <color auto="1"/>
      </bottom>
      <diagonal/>
    </border>
    <border>
      <left style="thick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ck">
        <color auto="1"/>
      </right>
      <top style="mediumDashed">
        <color auto="1"/>
      </top>
      <bottom style="mediumDashed">
        <color auto="1"/>
      </bottom>
      <diagonal/>
    </border>
    <border>
      <left style="thick">
        <color auto="1"/>
      </left>
      <right style="thin">
        <color auto="1"/>
      </right>
      <top style="medium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/>
      <diagonal/>
    </border>
    <border>
      <left style="thin">
        <color auto="1"/>
      </left>
      <right style="thin">
        <color auto="1"/>
      </right>
      <top style="medium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Dashed">
        <color auto="1"/>
      </top>
      <bottom style="thick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6">
    <xf numFmtId="0" fontId="0" fillId="0" borderId="0" xfId="0"/>
    <xf numFmtId="0" fontId="2" fillId="0" borderId="4" xfId="4" applyBorder="1" applyAlignment="1" applyProtection="1">
      <alignment horizontal="center" vertical="center"/>
    </xf>
    <xf numFmtId="0" fontId="2" fillId="0" borderId="5" xfId="4" applyBorder="1" applyAlignment="1" applyProtection="1">
      <alignment horizontal="center" vertical="center"/>
    </xf>
    <xf numFmtId="164" fontId="2" fillId="0" borderId="5" xfId="4" applyNumberFormat="1" applyBorder="1" applyAlignment="1" applyProtection="1">
      <alignment horizontal="center" vertical="center"/>
    </xf>
    <xf numFmtId="164" fontId="2" fillId="0" borderId="6" xfId="4" applyNumberFormat="1" applyBorder="1" applyAlignment="1" applyProtection="1">
      <alignment horizontal="center" vertical="center"/>
    </xf>
    <xf numFmtId="0" fontId="2" fillId="2" borderId="4" xfId="4" applyFill="1" applyBorder="1" applyAlignment="1" applyProtection="1">
      <alignment horizontal="center" vertical="center"/>
      <protection locked="0"/>
    </xf>
    <xf numFmtId="0" fontId="2" fillId="2" borderId="5" xfId="4" applyFill="1" applyBorder="1" applyAlignment="1" applyProtection="1">
      <alignment horizontal="center" vertical="center"/>
      <protection locked="0"/>
    </xf>
    <xf numFmtId="164" fontId="2" fillId="2" borderId="5" xfId="4" applyNumberFormat="1" applyFill="1" applyBorder="1" applyAlignment="1" applyProtection="1">
      <alignment horizontal="center" vertical="center"/>
      <protection locked="0"/>
    </xf>
    <xf numFmtId="10" fontId="2" fillId="2" borderId="3" xfId="5" applyNumberFormat="1" applyFont="1" applyFill="1" applyBorder="1" applyAlignment="1" applyProtection="1">
      <alignment horizontal="center" vertical="center"/>
      <protection locked="0"/>
    </xf>
    <xf numFmtId="164" fontId="2" fillId="2" borderId="5" xfId="4" applyNumberFormat="1" applyFill="1" applyBorder="1" applyAlignment="1" applyProtection="1">
      <alignment horizontal="center"/>
      <protection locked="0"/>
    </xf>
    <xf numFmtId="164" fontId="2" fillId="0" borderId="8" xfId="4" applyNumberFormat="1" applyBorder="1" applyAlignment="1" applyProtection="1">
      <alignment horizontal="center"/>
    </xf>
    <xf numFmtId="164" fontId="2" fillId="3" borderId="5" xfId="4" applyNumberFormat="1" applyFill="1" applyBorder="1" applyAlignment="1" applyProtection="1">
      <alignment horizontal="center" vertical="center"/>
    </xf>
    <xf numFmtId="164" fontId="2" fillId="4" borderId="12" xfId="4" applyNumberFormat="1" applyFill="1" applyBorder="1" applyAlignment="1" applyProtection="1">
      <alignment horizontal="center" vertical="center"/>
    </xf>
    <xf numFmtId="164" fontId="2" fillId="4" borderId="17" xfId="4" applyNumberFormat="1" applyFill="1" applyBorder="1" applyAlignment="1" applyProtection="1">
      <alignment horizontal="center" vertical="center"/>
    </xf>
    <xf numFmtId="164" fontId="2" fillId="4" borderId="15" xfId="4" applyNumberFormat="1" applyFill="1" applyBorder="1" applyAlignment="1" applyProtection="1">
      <alignment horizontal="center" vertical="center"/>
    </xf>
    <xf numFmtId="0" fontId="2" fillId="4" borderId="16" xfId="4" applyFill="1" applyBorder="1" applyAlignment="1" applyProtection="1">
      <alignment horizontal="center" vertical="center"/>
    </xf>
    <xf numFmtId="0" fontId="2" fillId="4" borderId="17" xfId="4" applyFill="1" applyBorder="1" applyAlignment="1" applyProtection="1">
      <alignment horizontal="center" vertical="center"/>
    </xf>
    <xf numFmtId="0" fontId="2" fillId="4" borderId="18" xfId="4" applyFill="1" applyBorder="1" applyAlignment="1" applyProtection="1">
      <alignment horizontal="center"/>
    </xf>
    <xf numFmtId="0" fontId="2" fillId="4" borderId="19" xfId="4" applyFill="1" applyBorder="1" applyAlignment="1" applyProtection="1">
      <alignment horizontal="center"/>
    </xf>
    <xf numFmtId="0" fontId="2" fillId="4" borderId="20" xfId="4" applyFill="1" applyBorder="1" applyAlignment="1" applyProtection="1">
      <alignment horizontal="center"/>
    </xf>
    <xf numFmtId="0" fontId="2" fillId="4" borderId="21" xfId="4" applyFill="1" applyBorder="1" applyAlignment="1" applyProtection="1">
      <alignment horizontal="center"/>
    </xf>
    <xf numFmtId="164" fontId="2" fillId="4" borderId="23" xfId="4" applyNumberFormat="1" applyFill="1" applyBorder="1" applyAlignment="1" applyProtection="1">
      <alignment horizontal="center"/>
    </xf>
    <xf numFmtId="164" fontId="2" fillId="4" borderId="24" xfId="4" applyNumberFormat="1" applyFill="1" applyBorder="1" applyAlignment="1" applyProtection="1">
      <alignment horizontal="center"/>
    </xf>
    <xf numFmtId="0" fontId="2" fillId="5" borderId="4" xfId="4" applyFill="1" applyBorder="1" applyAlignment="1" applyProtection="1">
      <alignment horizontal="center" vertical="center"/>
    </xf>
    <xf numFmtId="0" fontId="2" fillId="5" borderId="5" xfId="4" applyFill="1" applyBorder="1" applyAlignment="1" applyProtection="1">
      <alignment horizontal="center" vertical="center"/>
    </xf>
    <xf numFmtId="0" fontId="2" fillId="5" borderId="6" xfId="4" applyFill="1" applyBorder="1" applyAlignment="1" applyProtection="1">
      <alignment horizontal="center" vertical="center"/>
    </xf>
    <xf numFmtId="0" fontId="2" fillId="5" borderId="2" xfId="4" applyFill="1" applyBorder="1" applyAlignment="1" applyProtection="1">
      <alignment horizontal="center" vertical="center"/>
    </xf>
    <xf numFmtId="0" fontId="0" fillId="8" borderId="30" xfId="0" applyFill="1" applyBorder="1" applyAlignment="1"/>
    <xf numFmtId="0" fontId="0" fillId="8" borderId="31" xfId="0" applyFill="1" applyBorder="1" applyAlignment="1"/>
    <xf numFmtId="0" fontId="0" fillId="8" borderId="32" xfId="0" applyFill="1" applyBorder="1"/>
    <xf numFmtId="0" fontId="0" fillId="0" borderId="33" xfId="0" applyBorder="1"/>
    <xf numFmtId="44" fontId="0" fillId="0" borderId="34" xfId="2" applyFont="1" applyBorder="1"/>
    <xf numFmtId="166" fontId="0" fillId="0" borderId="35" xfId="3" applyNumberFormat="1" applyFont="1" applyBorder="1"/>
    <xf numFmtId="0" fontId="0" fillId="0" borderId="36" xfId="0" applyBorder="1"/>
    <xf numFmtId="44" fontId="0" fillId="0" borderId="37" xfId="2" applyFont="1" applyBorder="1"/>
    <xf numFmtId="166" fontId="0" fillId="0" borderId="38" xfId="3" applyNumberFormat="1" applyFont="1" applyBorder="1"/>
    <xf numFmtId="0" fontId="0" fillId="8" borderId="39" xfId="0" applyFill="1" applyBorder="1"/>
    <xf numFmtId="44" fontId="0" fillId="0" borderId="40" xfId="2" applyFont="1" applyBorder="1"/>
    <xf numFmtId="0" fontId="0" fillId="0" borderId="39" xfId="0" applyBorder="1" applyAlignment="1">
      <alignment wrapText="1"/>
    </xf>
    <xf numFmtId="0" fontId="0" fillId="0" borderId="40" xfId="0" applyBorder="1" applyAlignment="1">
      <alignment horizontal="center" vertical="center"/>
    </xf>
    <xf numFmtId="0" fontId="0" fillId="7" borderId="41" xfId="0" applyFill="1" applyBorder="1"/>
    <xf numFmtId="6" fontId="0" fillId="0" borderId="29" xfId="0" applyNumberFormat="1" applyBorder="1"/>
    <xf numFmtId="14" fontId="0" fillId="0" borderId="29" xfId="0" applyNumberFormat="1" applyBorder="1"/>
    <xf numFmtId="0" fontId="0" fillId="0" borderId="0" xfId="0" applyAlignment="1">
      <alignment wrapText="1"/>
    </xf>
    <xf numFmtId="0" fontId="0" fillId="8" borderId="41" xfId="0" applyFill="1" applyBorder="1" applyAlignment="1">
      <alignment horizontal="center" vertical="center" wrapText="1"/>
    </xf>
    <xf numFmtId="0" fontId="0" fillId="8" borderId="29" xfId="0" applyFill="1" applyBorder="1" applyAlignment="1">
      <alignment horizontal="center" vertical="center" wrapText="1"/>
    </xf>
    <xf numFmtId="0" fontId="0" fillId="7" borderId="45" xfId="0" applyFill="1" applyBorder="1"/>
    <xf numFmtId="0" fontId="0" fillId="0" borderId="46" xfId="0" applyBorder="1"/>
    <xf numFmtId="44" fontId="0" fillId="0" borderId="47" xfId="2" applyFont="1" applyBorder="1"/>
    <xf numFmtId="0" fontId="0" fillId="0" borderId="48" xfId="3" applyNumberFormat="1" applyFont="1" applyBorder="1"/>
    <xf numFmtId="9" fontId="1" fillId="0" borderId="45" xfId="3" applyFont="1" applyBorder="1"/>
    <xf numFmtId="0" fontId="0" fillId="7" borderId="49" xfId="0" applyFill="1" applyBorder="1"/>
    <xf numFmtId="0" fontId="0" fillId="0" borderId="50" xfId="0" applyBorder="1"/>
    <xf numFmtId="44" fontId="0" fillId="0" borderId="51" xfId="2" applyFont="1" applyBorder="1"/>
    <xf numFmtId="0" fontId="0" fillId="0" borderId="52" xfId="3" applyNumberFormat="1" applyFont="1" applyBorder="1"/>
    <xf numFmtId="9" fontId="1" fillId="0" borderId="49" xfId="3" applyFont="1" applyBorder="1"/>
    <xf numFmtId="0" fontId="0" fillId="7" borderId="53" xfId="0" applyFill="1" applyBorder="1"/>
    <xf numFmtId="9" fontId="1" fillId="0" borderId="53" xfId="3" applyFont="1" applyBorder="1"/>
    <xf numFmtId="0" fontId="0" fillId="0" borderId="0" xfId="0" applyBorder="1"/>
    <xf numFmtId="0" fontId="0" fillId="0" borderId="41" xfId="0" applyBorder="1"/>
    <xf numFmtId="44" fontId="0" fillId="0" borderId="54" xfId="2" applyFont="1" applyBorder="1"/>
    <xf numFmtId="9" fontId="0" fillId="0" borderId="0" xfId="0" applyNumberFormat="1"/>
    <xf numFmtId="0" fontId="0" fillId="0" borderId="0" xfId="0" applyFill="1" applyBorder="1"/>
    <xf numFmtId="44" fontId="0" fillId="0" borderId="0" xfId="2" applyFont="1" applyFill="1" applyBorder="1"/>
    <xf numFmtId="166" fontId="0" fillId="0" borderId="0" xfId="3" applyNumberFormat="1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4" fontId="0" fillId="8" borderId="41" xfId="2" applyFont="1" applyFill="1" applyBorder="1" applyAlignment="1">
      <alignment vertical="center" wrapText="1"/>
    </xf>
    <xf numFmtId="0" fontId="0" fillId="8" borderId="41" xfId="0" applyFill="1" applyBorder="1" applyAlignment="1">
      <alignment horizontal="center" vertical="center"/>
    </xf>
    <xf numFmtId="44" fontId="8" fillId="9" borderId="44" xfId="0" applyNumberFormat="1" applyFont="1" applyFill="1" applyBorder="1" applyAlignment="1">
      <alignment horizontal="center" vertical="center" wrapText="1"/>
    </xf>
    <xf numFmtId="0" fontId="0" fillId="7" borderId="55" xfId="0" applyFill="1" applyBorder="1"/>
    <xf numFmtId="0" fontId="0" fillId="0" borderId="56" xfId="0" applyNumberFormat="1" applyBorder="1"/>
    <xf numFmtId="0" fontId="0" fillId="0" borderId="57" xfId="2" applyNumberFormat="1" applyFont="1" applyBorder="1"/>
    <xf numFmtId="0" fontId="0" fillId="0" borderId="57" xfId="3" applyNumberFormat="1" applyFont="1" applyBorder="1"/>
    <xf numFmtId="44" fontId="0" fillId="0" borderId="57" xfId="2" applyFont="1" applyBorder="1"/>
    <xf numFmtId="9" fontId="1" fillId="0" borderId="58" xfId="3" applyFont="1" applyBorder="1"/>
    <xf numFmtId="0" fontId="0" fillId="7" borderId="59" xfId="0" applyFill="1" applyBorder="1"/>
    <xf numFmtId="0" fontId="0" fillId="0" borderId="60" xfId="0" applyNumberFormat="1" applyBorder="1"/>
    <xf numFmtId="0" fontId="0" fillId="0" borderId="61" xfId="2" applyNumberFormat="1" applyFont="1" applyBorder="1"/>
    <xf numFmtId="0" fontId="0" fillId="0" borderId="61" xfId="3" applyNumberFormat="1" applyFont="1" applyBorder="1"/>
    <xf numFmtId="44" fontId="0" fillId="0" borderId="61" xfId="2" applyFont="1" applyBorder="1"/>
    <xf numFmtId="9" fontId="1" fillId="0" borderId="62" xfId="3" applyFont="1" applyBorder="1"/>
    <xf numFmtId="0" fontId="0" fillId="7" borderId="63" xfId="0" applyFill="1" applyBorder="1"/>
    <xf numFmtId="0" fontId="0" fillId="0" borderId="64" xfId="0" applyNumberFormat="1" applyBorder="1"/>
    <xf numFmtId="0" fontId="0" fillId="0" borderId="65" xfId="2" applyNumberFormat="1" applyFont="1" applyBorder="1"/>
    <xf numFmtId="0" fontId="0" fillId="0" borderId="65" xfId="3" applyNumberFormat="1" applyFont="1" applyBorder="1"/>
    <xf numFmtId="44" fontId="0" fillId="0" borderId="66" xfId="2" applyFont="1" applyBorder="1"/>
    <xf numFmtId="9" fontId="1" fillId="0" borderId="67" xfId="3" applyFont="1" applyBorder="1"/>
    <xf numFmtId="0" fontId="0" fillId="0" borderId="39" xfId="0" applyNumberFormat="1" applyBorder="1"/>
    <xf numFmtId="0" fontId="0" fillId="0" borderId="68" xfId="0" applyNumberFormat="1" applyBorder="1"/>
    <xf numFmtId="0" fontId="0" fillId="0" borderId="40" xfId="0" applyNumberFormat="1" applyBorder="1"/>
    <xf numFmtId="0" fontId="0" fillId="7" borderId="41" xfId="0" applyFill="1" applyBorder="1" applyAlignment="1">
      <alignment wrapText="1"/>
    </xf>
    <xf numFmtId="0" fontId="0" fillId="0" borderId="41" xfId="0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0" fillId="0" borderId="71" xfId="0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7" fillId="0" borderId="0" xfId="0" applyFont="1" applyFill="1" applyBorder="1" applyAlignment="1">
      <alignment vertical="center"/>
    </xf>
    <xf numFmtId="44" fontId="9" fillId="8" borderId="69" xfId="2" applyFont="1" applyFill="1" applyBorder="1" applyAlignment="1">
      <alignment horizontal="center" vertical="center"/>
    </xf>
    <xf numFmtId="44" fontId="9" fillId="8" borderId="75" xfId="2" applyFont="1" applyFill="1" applyBorder="1" applyAlignment="1">
      <alignment horizontal="center" vertical="center"/>
    </xf>
    <xf numFmtId="44" fontId="9" fillId="8" borderId="70" xfId="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4" fontId="9" fillId="8" borderId="73" xfId="2" applyFont="1" applyFill="1" applyBorder="1" applyAlignment="1">
      <alignment horizontal="center" wrapText="1"/>
    </xf>
    <xf numFmtId="44" fontId="9" fillId="8" borderId="76" xfId="2" applyFont="1" applyFill="1" applyBorder="1" applyAlignment="1">
      <alignment horizontal="center" wrapText="1"/>
    </xf>
    <xf numFmtId="44" fontId="9" fillId="8" borderId="74" xfId="2" applyFont="1" applyFill="1" applyBorder="1" applyAlignment="1">
      <alignment horizontal="center" wrapText="1"/>
    </xf>
    <xf numFmtId="44" fontId="0" fillId="0" borderId="0" xfId="2" applyFont="1" applyFill="1" applyBorder="1" applyAlignment="1">
      <alignment vertical="center" wrapText="1"/>
    </xf>
    <xf numFmtId="44" fontId="8" fillId="0" borderId="0" xfId="2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8" borderId="77" xfId="0" applyFont="1" applyFill="1" applyBorder="1" applyAlignment="1">
      <alignment horizontal="center" wrapText="1"/>
    </xf>
    <xf numFmtId="0" fontId="10" fillId="8" borderId="78" xfId="0" applyFont="1" applyFill="1" applyBorder="1" applyAlignment="1">
      <alignment horizontal="center" vertical="center"/>
    </xf>
    <xf numFmtId="44" fontId="8" fillId="0" borderId="0" xfId="0" applyNumberFormat="1" applyFont="1" applyFill="1" applyBorder="1" applyAlignment="1">
      <alignment horizontal="center" vertical="center" wrapText="1"/>
    </xf>
    <xf numFmtId="0" fontId="10" fillId="8" borderId="79" xfId="0" applyFont="1" applyFill="1" applyBorder="1" applyAlignment="1">
      <alignment horizontal="center" vertical="center" wrapText="1"/>
    </xf>
    <xf numFmtId="0" fontId="10" fillId="0" borderId="69" xfId="1" applyNumberFormat="1" applyFont="1" applyFill="1" applyBorder="1" applyAlignment="1">
      <alignment horizontal="center" vertical="center"/>
    </xf>
    <xf numFmtId="44" fontId="10" fillId="0" borderId="70" xfId="2" applyFont="1" applyFill="1" applyBorder="1" applyAlignment="1">
      <alignment horizontal="center" vertical="center"/>
    </xf>
    <xf numFmtId="9" fontId="1" fillId="0" borderId="0" xfId="3" applyFont="1" applyFill="1" applyBorder="1"/>
    <xf numFmtId="0" fontId="10" fillId="8" borderId="80" xfId="0" applyFont="1" applyFill="1" applyBorder="1" applyAlignment="1">
      <alignment horizontal="center" vertical="center" wrapText="1"/>
    </xf>
    <xf numFmtId="0" fontId="10" fillId="0" borderId="71" xfId="1" applyNumberFormat="1" applyFont="1" applyFill="1" applyBorder="1" applyAlignment="1">
      <alignment horizontal="center" vertical="center" wrapText="1"/>
    </xf>
    <xf numFmtId="44" fontId="10" fillId="0" borderId="72" xfId="2" applyFont="1" applyFill="1" applyBorder="1" applyAlignment="1">
      <alignment horizontal="center" vertical="center"/>
    </xf>
    <xf numFmtId="0" fontId="10" fillId="8" borderId="81" xfId="0" applyFont="1" applyFill="1" applyBorder="1" applyAlignment="1">
      <alignment horizontal="center" vertical="center" wrapText="1"/>
    </xf>
    <xf numFmtId="0" fontId="10" fillId="0" borderId="73" xfId="1" applyNumberFormat="1" applyFont="1" applyFill="1" applyBorder="1" applyAlignment="1">
      <alignment horizontal="center" vertical="center"/>
    </xf>
    <xf numFmtId="44" fontId="10" fillId="0" borderId="74" xfId="2" applyFont="1" applyFill="1" applyBorder="1" applyAlignment="1">
      <alignment horizontal="center" vertical="center"/>
    </xf>
    <xf numFmtId="0" fontId="9" fillId="7" borderId="41" xfId="0" applyFont="1" applyFill="1" applyBorder="1" applyAlignment="1">
      <alignment horizontal="center" vertical="center"/>
    </xf>
    <xf numFmtId="0" fontId="10" fillId="7" borderId="4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44" fontId="10" fillId="0" borderId="41" xfId="0" applyNumberFormat="1" applyFont="1" applyFill="1" applyBorder="1" applyAlignment="1">
      <alignment horizontal="center" vertical="center"/>
    </xf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 vertical="center"/>
    </xf>
    <xf numFmtId="44" fontId="9" fillId="0" borderId="69" xfId="2" applyFont="1" applyFill="1" applyBorder="1"/>
    <xf numFmtId="0" fontId="9" fillId="0" borderId="70" xfId="2" applyNumberFormat="1" applyFont="1" applyFill="1" applyBorder="1" applyAlignment="1">
      <alignment horizontal="center" vertical="center"/>
    </xf>
    <xf numFmtId="44" fontId="9" fillId="0" borderId="71" xfId="2" applyFont="1" applyFill="1" applyBorder="1"/>
    <xf numFmtId="0" fontId="9" fillId="0" borderId="72" xfId="1" applyNumberFormat="1" applyFont="1" applyFill="1" applyBorder="1" applyAlignment="1">
      <alignment horizontal="center" vertical="center"/>
    </xf>
    <xf numFmtId="44" fontId="9" fillId="0" borderId="71" xfId="2" applyFont="1" applyFill="1" applyBorder="1" applyAlignment="1">
      <alignment horizontal="center" vertical="center"/>
    </xf>
    <xf numFmtId="0" fontId="9" fillId="0" borderId="72" xfId="2" applyNumberFormat="1" applyFont="1" applyFill="1" applyBorder="1" applyAlignment="1">
      <alignment horizontal="center" vertical="center"/>
    </xf>
    <xf numFmtId="44" fontId="9" fillId="0" borderId="73" xfId="2" applyFont="1" applyFill="1" applyBorder="1"/>
    <xf numFmtId="0" fontId="9" fillId="0" borderId="74" xfId="1" applyNumberFormat="1" applyFont="1" applyFill="1" applyBorder="1" applyAlignment="1">
      <alignment horizontal="center" vertical="center"/>
    </xf>
    <xf numFmtId="0" fontId="11" fillId="0" borderId="0" xfId="0" applyFont="1"/>
    <xf numFmtId="0" fontId="13" fillId="11" borderId="85" xfId="0" applyFont="1" applyFill="1" applyBorder="1" applyAlignment="1">
      <alignment horizontal="center" vertical="center"/>
    </xf>
    <xf numFmtId="0" fontId="13" fillId="11" borderId="86" xfId="0" applyFont="1" applyFill="1" applyBorder="1" applyAlignment="1">
      <alignment horizontal="center" vertical="center"/>
    </xf>
    <xf numFmtId="0" fontId="13" fillId="11" borderId="87" xfId="0" applyFont="1" applyFill="1" applyBorder="1" applyAlignment="1">
      <alignment horizontal="center" vertical="center"/>
    </xf>
    <xf numFmtId="0" fontId="13" fillId="12" borderId="88" xfId="0" applyFont="1" applyFill="1" applyBorder="1"/>
    <xf numFmtId="0" fontId="13" fillId="0" borderId="89" xfId="0" applyFont="1" applyBorder="1"/>
    <xf numFmtId="0" fontId="13" fillId="0" borderId="90" xfId="0" applyFont="1" applyBorder="1"/>
    <xf numFmtId="0" fontId="13" fillId="12" borderId="91" xfId="0" applyFont="1" applyFill="1" applyBorder="1"/>
    <xf numFmtId="0" fontId="13" fillId="0" borderId="92" xfId="0" applyFont="1" applyBorder="1"/>
    <xf numFmtId="0" fontId="13" fillId="0" borderId="93" xfId="0" applyFont="1" applyBorder="1"/>
    <xf numFmtId="0" fontId="13" fillId="0" borderId="94" xfId="0" applyFont="1" applyBorder="1"/>
    <xf numFmtId="0" fontId="8" fillId="0" borderId="41" xfId="0" applyFont="1" applyBorder="1" applyAlignment="1">
      <alignment horizontal="center" vertical="center" wrapText="1"/>
    </xf>
    <xf numFmtId="0" fontId="13" fillId="0" borderId="41" xfId="0" applyFont="1" applyFill="1" applyBorder="1" applyAlignment="1">
      <alignment vertical="center"/>
    </xf>
    <xf numFmtId="0" fontId="8" fillId="0" borderId="69" xfId="0" applyFont="1" applyBorder="1"/>
    <xf numFmtId="0" fontId="8" fillId="0" borderId="70" xfId="0" applyFont="1" applyBorder="1"/>
    <xf numFmtId="0" fontId="8" fillId="0" borderId="0" xfId="0" applyFont="1"/>
    <xf numFmtId="0" fontId="8" fillId="0" borderId="71" xfId="0" applyFont="1" applyBorder="1"/>
    <xf numFmtId="0" fontId="8" fillId="0" borderId="72" xfId="0" applyFont="1" applyBorder="1"/>
    <xf numFmtId="0" fontId="8" fillId="0" borderId="73" xfId="0" applyFont="1" applyBorder="1"/>
    <xf numFmtId="0" fontId="8" fillId="0" borderId="74" xfId="0" applyFont="1" applyBorder="1"/>
    <xf numFmtId="0" fontId="1" fillId="0" borderId="5" xfId="7" applyBorder="1"/>
    <xf numFmtId="0" fontId="6" fillId="6" borderId="25" xfId="4" applyFont="1" applyFill="1" applyBorder="1" applyAlignment="1">
      <alignment horizontal="center" vertical="center"/>
    </xf>
    <xf numFmtId="0" fontId="6" fillId="6" borderId="26" xfId="4" applyFont="1" applyFill="1" applyBorder="1" applyAlignment="1">
      <alignment horizontal="center" vertical="center"/>
    </xf>
    <xf numFmtId="0" fontId="6" fillId="6" borderId="21" xfId="4" applyFont="1" applyFill="1" applyBorder="1" applyAlignment="1">
      <alignment horizontal="center" vertical="center"/>
    </xf>
    <xf numFmtId="165" fontId="3" fillId="6" borderId="1" xfId="4" applyNumberFormat="1" applyFont="1" applyFill="1" applyBorder="1" applyAlignment="1" applyProtection="1">
      <alignment horizontal="center" vertical="center"/>
    </xf>
    <xf numFmtId="165" fontId="3" fillId="6" borderId="2" xfId="4" applyNumberFormat="1" applyFont="1" applyFill="1" applyBorder="1" applyAlignment="1" applyProtection="1">
      <alignment horizontal="center" vertical="center"/>
    </xf>
    <xf numFmtId="0" fontId="2" fillId="6" borderId="5" xfId="4" applyFill="1" applyBorder="1" applyAlignment="1" applyProtection="1">
      <alignment horizontal="center" vertical="center" wrapText="1"/>
    </xf>
    <xf numFmtId="0" fontId="2" fillId="6" borderId="4" xfId="4" applyFill="1" applyBorder="1" applyAlignment="1" applyProtection="1">
      <alignment horizontal="center" vertical="center" wrapText="1"/>
    </xf>
    <xf numFmtId="0" fontId="2" fillId="6" borderId="7" xfId="4" applyFill="1" applyBorder="1" applyAlignment="1" applyProtection="1">
      <alignment horizontal="center"/>
    </xf>
    <xf numFmtId="0" fontId="2" fillId="6" borderId="8" xfId="4" applyFill="1" applyBorder="1" applyAlignment="1" applyProtection="1">
      <alignment horizontal="center"/>
    </xf>
    <xf numFmtId="0" fontId="2" fillId="6" borderId="4" xfId="4" applyFill="1" applyBorder="1" applyAlignment="1" applyProtection="1">
      <alignment horizontal="center" vertical="center"/>
    </xf>
    <xf numFmtId="0" fontId="2" fillId="6" borderId="5" xfId="4" applyFill="1" applyBorder="1" applyAlignment="1" applyProtection="1">
      <alignment horizontal="center" vertical="center"/>
    </xf>
    <xf numFmtId="0" fontId="2" fillId="6" borderId="22" xfId="4" applyFill="1" applyBorder="1" applyAlignment="1" applyProtection="1">
      <alignment horizontal="center" vertical="center"/>
    </xf>
    <xf numFmtId="0" fontId="2" fillId="6" borderId="14" xfId="4" applyFill="1" applyBorder="1" applyAlignment="1">
      <alignment horizontal="center" vertical="center"/>
    </xf>
    <xf numFmtId="0" fontId="5" fillId="6" borderId="9" xfId="4" applyFont="1" applyFill="1" applyBorder="1" applyAlignment="1">
      <alignment horizontal="center" vertical="center"/>
    </xf>
    <xf numFmtId="0" fontId="5" fillId="6" borderId="10" xfId="4" applyFont="1" applyFill="1" applyBorder="1" applyAlignment="1">
      <alignment horizontal="center" vertical="center"/>
    </xf>
    <xf numFmtId="0" fontId="5" fillId="6" borderId="11" xfId="4" applyFont="1" applyFill="1" applyBorder="1" applyAlignment="1">
      <alignment horizontal="center" vertical="center"/>
    </xf>
    <xf numFmtId="164" fontId="2" fillId="6" borderId="12" xfId="4" applyNumberFormat="1" applyFill="1" applyBorder="1" applyAlignment="1" applyProtection="1">
      <alignment horizontal="right" vertical="center"/>
    </xf>
    <xf numFmtId="0" fontId="2" fillId="6" borderId="13" xfId="4" applyFill="1" applyBorder="1" applyAlignment="1">
      <alignment horizontal="right" vertical="center"/>
    </xf>
    <xf numFmtId="0" fontId="2" fillId="6" borderId="14" xfId="4" applyFill="1" applyBorder="1" applyAlignment="1">
      <alignment horizontal="right" vertical="center"/>
    </xf>
    <xf numFmtId="0" fontId="7" fillId="7" borderId="27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7" fillId="7" borderId="42" xfId="0" applyFont="1" applyFill="1" applyBorder="1" applyAlignment="1">
      <alignment horizontal="center" vertical="center"/>
    </xf>
    <xf numFmtId="0" fontId="7" fillId="7" borderId="43" xfId="0" applyFont="1" applyFill="1" applyBorder="1" applyAlignment="1">
      <alignment horizontal="center" vertical="center"/>
    </xf>
    <xf numFmtId="0" fontId="7" fillId="7" borderId="44" xfId="0" applyFont="1" applyFill="1" applyBorder="1" applyAlignment="1">
      <alignment horizontal="center" vertical="center"/>
    </xf>
    <xf numFmtId="0" fontId="12" fillId="10" borderId="82" xfId="0" applyFont="1" applyFill="1" applyBorder="1" applyAlignment="1">
      <alignment horizontal="center" vertical="center"/>
    </xf>
    <xf numFmtId="0" fontId="12" fillId="10" borderId="83" xfId="0" applyFont="1" applyFill="1" applyBorder="1" applyAlignment="1">
      <alignment horizontal="center" vertical="center"/>
    </xf>
    <xf numFmtId="0" fontId="12" fillId="10" borderId="84" xfId="0" applyFont="1" applyFill="1" applyBorder="1" applyAlignment="1">
      <alignment horizontal="center" vertical="center"/>
    </xf>
  </cellXfs>
  <cellStyles count="11">
    <cellStyle name="Milliers" xfId="1" builtinId="3"/>
    <cellStyle name="Monétaire" xfId="2" builtinId="4"/>
    <cellStyle name="Monétaire 2" xfId="10"/>
    <cellStyle name="Normal" xfId="0" builtinId="0"/>
    <cellStyle name="Normal 2" xfId="4"/>
    <cellStyle name="Normal 2 2" xfId="7"/>
    <cellStyle name="Normal 3" xfId="6"/>
    <cellStyle name="Normal 3 2" xfId="8"/>
    <cellStyle name="Pourcentage" xfId="3" builtinId="5"/>
    <cellStyle name="Pourcentage 2" xfId="5"/>
    <cellStyle name="Pourcentage 2 2" xfId="9"/>
  </cellStyles>
  <dxfs count="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Article 1</a:t>
            </a:r>
            <a:r>
              <a:rPr lang="fr-FR" baseline="0"/>
              <a:t> et 3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([1]Graphiques!$C$5,[1]Graphiques!$C$7)</c:f>
              <c:strCache>
                <c:ptCount val="2"/>
                <c:pt idx="0">
                  <c:v>Article 1</c:v>
                </c:pt>
                <c:pt idx="1">
                  <c:v>Article 3</c:v>
                </c:pt>
              </c:strCache>
            </c:strRef>
          </c:cat>
          <c:val>
            <c:numRef>
              <c:f>([1]Graphiques!$D$5,[1]Graphiques!$D$7)</c:f>
              <c:numCache>
                <c:formatCode>General</c:formatCode>
                <c:ptCount val="2"/>
                <c:pt idx="0">
                  <c:v>45</c:v>
                </c:pt>
                <c:pt idx="1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8555104"/>
        <c:axId val="278552360"/>
      </c:barChart>
      <c:catAx>
        <c:axId val="27855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8552360"/>
        <c:crosses val="autoZero"/>
        <c:auto val="1"/>
        <c:lblAlgn val="ctr"/>
        <c:lblOffset val="100"/>
        <c:noMultiLvlLbl val="0"/>
      </c:catAx>
      <c:valAx>
        <c:axId val="278552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855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'[5]Test Cooper'!$F$5</c:f>
              <c:strCache>
                <c:ptCount val="1"/>
                <c:pt idx="0">
                  <c:v>Notes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'[5]Test Cooper'!$C$6:$C$14</c:f>
              <c:strCache>
                <c:ptCount val="9"/>
                <c:pt idx="0">
                  <c:v>ALAZART</c:v>
                </c:pt>
                <c:pt idx="1">
                  <c:v>AUD</c:v>
                </c:pt>
                <c:pt idx="2">
                  <c:v>AUSSENAC</c:v>
                </c:pt>
                <c:pt idx="3">
                  <c:v>BAGNOL</c:v>
                </c:pt>
                <c:pt idx="4">
                  <c:v>BAGNOL</c:v>
                </c:pt>
                <c:pt idx="5">
                  <c:v>BATISTE</c:v>
                </c:pt>
                <c:pt idx="6">
                  <c:v>BELLE</c:v>
                </c:pt>
                <c:pt idx="7">
                  <c:v>BERTHET</c:v>
                </c:pt>
                <c:pt idx="8">
                  <c:v>BIZET</c:v>
                </c:pt>
              </c:strCache>
            </c:strRef>
          </c:cat>
          <c:val>
            <c:numRef>
              <c:f>'[5]Test Cooper'!$F$6:$F$14</c:f>
              <c:numCache>
                <c:formatCode>General</c:formatCode>
                <c:ptCount val="9"/>
                <c:pt idx="0">
                  <c:v>12</c:v>
                </c:pt>
                <c:pt idx="1">
                  <c:v>14</c:v>
                </c:pt>
                <c:pt idx="2">
                  <c:v>8</c:v>
                </c:pt>
                <c:pt idx="3">
                  <c:v>20</c:v>
                </c:pt>
                <c:pt idx="4">
                  <c:v>18</c:v>
                </c:pt>
                <c:pt idx="5">
                  <c:v>14</c:v>
                </c:pt>
                <c:pt idx="6">
                  <c:v>16</c:v>
                </c:pt>
                <c:pt idx="7">
                  <c:v>10</c:v>
                </c:pt>
                <c:pt idx="8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316420416"/>
        <c:axId val="316421984"/>
      </c:barChart>
      <c:catAx>
        <c:axId val="31642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6421984"/>
        <c:crosses val="autoZero"/>
        <c:auto val="1"/>
        <c:lblAlgn val="ctr"/>
        <c:lblOffset val="100"/>
        <c:noMultiLvlLbl val="0"/>
      </c:catAx>
      <c:valAx>
        <c:axId val="31642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642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Achats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[1]Graphiques!$D$4</c:f>
              <c:strCache>
                <c:ptCount val="1"/>
                <c:pt idx="0">
                  <c:v>Valeur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[1]Graphiques!$C$5:$C$14</c:f>
              <c:strCache>
                <c:ptCount val="10"/>
                <c:pt idx="0">
                  <c:v>Article 1</c:v>
                </c:pt>
                <c:pt idx="1">
                  <c:v>Article 2</c:v>
                </c:pt>
                <c:pt idx="2">
                  <c:v>Article 3</c:v>
                </c:pt>
                <c:pt idx="3">
                  <c:v>Article 4</c:v>
                </c:pt>
                <c:pt idx="4">
                  <c:v>Article 5</c:v>
                </c:pt>
                <c:pt idx="5">
                  <c:v>Article 6</c:v>
                </c:pt>
                <c:pt idx="6">
                  <c:v>Article 7</c:v>
                </c:pt>
                <c:pt idx="7">
                  <c:v>Article 8</c:v>
                </c:pt>
                <c:pt idx="8">
                  <c:v>Article 9</c:v>
                </c:pt>
                <c:pt idx="9">
                  <c:v>Article 10</c:v>
                </c:pt>
              </c:strCache>
            </c:strRef>
          </c:cat>
          <c:val>
            <c:numRef>
              <c:f>[1]Graphiques!$D$5:$D$14</c:f>
              <c:numCache>
                <c:formatCode>General</c:formatCode>
                <c:ptCount val="10"/>
                <c:pt idx="0">
                  <c:v>45</c:v>
                </c:pt>
                <c:pt idx="1">
                  <c:v>35</c:v>
                </c:pt>
                <c:pt idx="2">
                  <c:v>62</c:v>
                </c:pt>
                <c:pt idx="3">
                  <c:v>12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[2]Graphiques!$C$6</c:f>
              <c:strCache>
                <c:ptCount val="1"/>
                <c:pt idx="0">
                  <c:v>Nombre d'entrées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[2]Graphiques!$B$7:$B$10</c:f>
              <c:strCache>
                <c:ptCount val="4"/>
                <c:pt idx="0">
                  <c:v>Boulogne</c:v>
                </c:pt>
                <c:pt idx="1">
                  <c:v>Calais</c:v>
                </c:pt>
                <c:pt idx="2">
                  <c:v>Dunkerque</c:v>
                </c:pt>
                <c:pt idx="3">
                  <c:v>Saint Omer</c:v>
                </c:pt>
              </c:strCache>
            </c:strRef>
          </c:cat>
          <c:val>
            <c:numRef>
              <c:f>[2]Graphiques!$C$7:$C$10</c:f>
              <c:numCache>
                <c:formatCode>General</c:formatCode>
                <c:ptCount val="4"/>
                <c:pt idx="0">
                  <c:v>550</c:v>
                </c:pt>
                <c:pt idx="1">
                  <c:v>255</c:v>
                </c:pt>
                <c:pt idx="2">
                  <c:v>420</c:v>
                </c:pt>
                <c:pt idx="3">
                  <c:v>350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16423944"/>
        <c:axId val="316424336"/>
      </c:barChart>
      <c:catAx>
        <c:axId val="31642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6424336"/>
        <c:crosses val="autoZero"/>
        <c:auto val="1"/>
        <c:lblAlgn val="ctr"/>
        <c:lblOffset val="100"/>
        <c:noMultiLvlLbl val="0"/>
      </c:catAx>
      <c:valAx>
        <c:axId val="316424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6423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[2]Graphiques!$F$6</c:f>
              <c:strCache>
                <c:ptCount val="1"/>
                <c:pt idx="0">
                  <c:v>Pourcentage étudiants ulco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[2]Graphiques!$B$7:$B$10</c:f>
              <c:strCache>
                <c:ptCount val="4"/>
                <c:pt idx="0">
                  <c:v>Boulogne</c:v>
                </c:pt>
                <c:pt idx="1">
                  <c:v>Calais</c:v>
                </c:pt>
                <c:pt idx="2">
                  <c:v>Dunkerque</c:v>
                </c:pt>
                <c:pt idx="3">
                  <c:v>Saint Omer</c:v>
                </c:pt>
              </c:strCache>
            </c:strRef>
          </c:cat>
          <c:val>
            <c:numRef>
              <c:f>[2]Graphiques!$F$7:$F$10</c:f>
              <c:numCache>
                <c:formatCode>General</c:formatCode>
                <c:ptCount val="4"/>
                <c:pt idx="0">
                  <c:v>0.29966745843230402</c:v>
                </c:pt>
                <c:pt idx="1">
                  <c:v>0.25187648456057005</c:v>
                </c:pt>
                <c:pt idx="2">
                  <c:v>0.36579572446555819</c:v>
                </c:pt>
                <c:pt idx="3">
                  <c:v>8.2660332541567696E-2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Resto 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[3]Graphiques!$C$5</c:f>
              <c:strCache>
                <c:ptCount val="1"/>
                <c:pt idx="0">
                  <c:v>Etudiant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[3]Graphiques!$B$6:$B$11</c:f>
              <c:strCache>
                <c:ptCount val="6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</c:strCache>
            </c:strRef>
          </c:cat>
          <c:val>
            <c:numRef>
              <c:f>[3]Graphiques!$C$6:$C$11</c:f>
              <c:numCache>
                <c:formatCode>General</c:formatCode>
                <c:ptCount val="6"/>
                <c:pt idx="0">
                  <c:v>250</c:v>
                </c:pt>
                <c:pt idx="1">
                  <c:v>200</c:v>
                </c:pt>
                <c:pt idx="2">
                  <c:v>190</c:v>
                </c:pt>
                <c:pt idx="3">
                  <c:v>210</c:v>
                </c:pt>
                <c:pt idx="4">
                  <c:v>300</c:v>
                </c:pt>
                <c:pt idx="5">
                  <c:v>110</c:v>
                </c:pt>
              </c:numCache>
            </c:numRef>
          </c:val>
        </c:ser>
        <c:ser>
          <c:idx val="1"/>
          <c:order val="1"/>
          <c:tx>
            <c:strRef>
              <c:f>[3]Graphiques!$D$5</c:f>
              <c:strCache>
                <c:ptCount val="1"/>
                <c:pt idx="0">
                  <c:v>Prix1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[3]Graphiques!$B$6:$B$11</c:f>
              <c:strCache>
                <c:ptCount val="6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</c:strCache>
            </c:strRef>
          </c:cat>
          <c:val>
            <c:numRef>
              <c:f>[3]Graphiques!$D$6:$D$11</c:f>
              <c:numCache>
                <c:formatCode>General</c:formatCode>
                <c:ptCount val="6"/>
                <c:pt idx="0">
                  <c:v>50</c:v>
                </c:pt>
                <c:pt idx="1">
                  <c:v>42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20</c:v>
                </c:pt>
              </c:numCache>
            </c:numRef>
          </c:val>
        </c:ser>
        <c:ser>
          <c:idx val="2"/>
          <c:order val="2"/>
          <c:tx>
            <c:strRef>
              <c:f>[3]Graphiques!$E$5</c:f>
              <c:strCache>
                <c:ptCount val="1"/>
                <c:pt idx="0">
                  <c:v>Prix2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[3]Graphiques!$B$6:$B$11</c:f>
              <c:strCache>
                <c:ptCount val="6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</c:strCache>
            </c:strRef>
          </c:cat>
          <c:val>
            <c:numRef>
              <c:f>[3]Graphiques!$E$6:$E$11</c:f>
              <c:numCache>
                <c:formatCode>General</c:formatCode>
                <c:ptCount val="6"/>
                <c:pt idx="0">
                  <c:v>12</c:v>
                </c:pt>
                <c:pt idx="1">
                  <c:v>8</c:v>
                </c:pt>
                <c:pt idx="2">
                  <c:v>45</c:v>
                </c:pt>
                <c:pt idx="3">
                  <c:v>14</c:v>
                </c:pt>
                <c:pt idx="4">
                  <c:v>15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425904"/>
        <c:axId val="316423160"/>
      </c:barChart>
      <c:catAx>
        <c:axId val="31642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6423160"/>
        <c:crosses val="autoZero"/>
        <c:auto val="1"/>
        <c:lblAlgn val="ctr"/>
        <c:lblOffset val="100"/>
        <c:noMultiLvlLbl val="0"/>
      </c:catAx>
      <c:valAx>
        <c:axId val="316423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642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[3]Graphiques!$B$9</c:f>
              <c:strCache>
                <c:ptCount val="1"/>
                <c:pt idx="0">
                  <c:v>Jeudi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[3]Graphiques!$C$5:$E$5</c:f>
              <c:strCache>
                <c:ptCount val="3"/>
                <c:pt idx="0">
                  <c:v>Etudiant</c:v>
                </c:pt>
                <c:pt idx="1">
                  <c:v>Prix1</c:v>
                </c:pt>
                <c:pt idx="2">
                  <c:v>Prix2</c:v>
                </c:pt>
              </c:strCache>
            </c:strRef>
          </c:cat>
          <c:val>
            <c:numRef>
              <c:f>[3]Graphiques!$C$9:$E$9</c:f>
              <c:numCache>
                <c:formatCode>General</c:formatCode>
                <c:ptCount val="3"/>
                <c:pt idx="0">
                  <c:v>210</c:v>
                </c:pt>
                <c:pt idx="1">
                  <c:v>45</c:v>
                </c:pt>
                <c:pt idx="2">
                  <c:v>14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 des places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[4]Graphiques!$D$6</c:f>
              <c:strCache>
                <c:ptCount val="1"/>
                <c:pt idx="0">
                  <c:v>Nombre de places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[4]Graphiques!$C$7:$C$9</c:f>
              <c:strCache>
                <c:ptCount val="3"/>
                <c:pt idx="0">
                  <c:v>Normal</c:v>
                </c:pt>
                <c:pt idx="1">
                  <c:v>Privilège</c:v>
                </c:pt>
                <c:pt idx="2">
                  <c:v>Etudiant</c:v>
                </c:pt>
              </c:strCache>
            </c:strRef>
          </c:cat>
          <c:val>
            <c:numRef>
              <c:f>[4]Graphiques!$D$7:$D$9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424728"/>
        <c:axId val="316425120"/>
      </c:barChart>
      <c:catAx>
        <c:axId val="316424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6425120"/>
        <c:crosses val="autoZero"/>
        <c:auto val="1"/>
        <c:lblAlgn val="ctr"/>
        <c:lblOffset val="100"/>
        <c:noMultiLvlLbl val="0"/>
      </c:catAx>
      <c:valAx>
        <c:axId val="31642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6424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 des prix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[4]Graphiques!$E$6</c:f>
              <c:strCache>
                <c:ptCount val="1"/>
                <c:pt idx="0">
                  <c:v>Prix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[4]Graphiques!$C$7:$C$9</c:f>
              <c:strCache>
                <c:ptCount val="3"/>
                <c:pt idx="0">
                  <c:v>Normal</c:v>
                </c:pt>
                <c:pt idx="1">
                  <c:v>Privilège</c:v>
                </c:pt>
                <c:pt idx="2">
                  <c:v>Etudiant</c:v>
                </c:pt>
              </c:strCache>
            </c:strRef>
          </c:cat>
          <c:val>
            <c:numRef>
              <c:f>[4]Graphiques!$E$7:$E$9</c:f>
              <c:numCache>
                <c:formatCode>General</c:formatCode>
                <c:ptCount val="3"/>
                <c:pt idx="0">
                  <c:v>40</c:v>
                </c:pt>
                <c:pt idx="1">
                  <c:v>4.5</c:v>
                </c:pt>
                <c:pt idx="2">
                  <c:v>24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'[5]Test Cooper'!$D$5</c:f>
              <c:strCache>
                <c:ptCount val="1"/>
                <c:pt idx="0">
                  <c:v>Nb tours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'[5]Test Cooper'!$C$6:$C$14</c:f>
              <c:strCache>
                <c:ptCount val="9"/>
                <c:pt idx="0">
                  <c:v>ALAZART</c:v>
                </c:pt>
                <c:pt idx="1">
                  <c:v>AUD</c:v>
                </c:pt>
                <c:pt idx="2">
                  <c:v>AUSSENAC</c:v>
                </c:pt>
                <c:pt idx="3">
                  <c:v>BAGNOL</c:v>
                </c:pt>
                <c:pt idx="4">
                  <c:v>BAGNOL</c:v>
                </c:pt>
                <c:pt idx="5">
                  <c:v>BATISTE</c:v>
                </c:pt>
                <c:pt idx="6">
                  <c:v>BELLE</c:v>
                </c:pt>
                <c:pt idx="7">
                  <c:v>BERTHET</c:v>
                </c:pt>
                <c:pt idx="8">
                  <c:v>BIZET</c:v>
                </c:pt>
              </c:strCache>
            </c:strRef>
          </c:cat>
          <c:val>
            <c:numRef>
              <c:f>'[5]Test Cooper'!$D$6:$D$14</c:f>
              <c:numCache>
                <c:formatCode>General</c:formatCode>
                <c:ptCount val="9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11</c:v>
                </c:pt>
                <c:pt idx="4">
                  <c:v>9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11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16420808"/>
        <c:axId val="316420024"/>
      </c:lineChart>
      <c:catAx>
        <c:axId val="31642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6420024"/>
        <c:crosses val="autoZero"/>
        <c:auto val="1"/>
        <c:lblAlgn val="ctr"/>
        <c:lblOffset val="100"/>
        <c:noMultiLvlLbl val="0"/>
      </c:catAx>
      <c:valAx>
        <c:axId val="3164200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16420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142876</xdr:colOff>
      <xdr:row>12</xdr:row>
      <xdr:rowOff>9525</xdr:rowOff>
    </xdr:from>
    <xdr:to>
      <xdr:col>9</xdr:col>
      <xdr:colOff>619126</xdr:colOff>
      <xdr:row>19</xdr:row>
      <xdr:rowOff>133350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266701</xdr:colOff>
      <xdr:row>1</xdr:row>
      <xdr:rowOff>4762</xdr:rowOff>
    </xdr:from>
    <xdr:to>
      <xdr:col>9</xdr:col>
      <xdr:colOff>581025</xdr:colOff>
      <xdr:row>11</xdr:row>
      <xdr:rowOff>76200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13</xdr:row>
      <xdr:rowOff>123825</xdr:rowOff>
    </xdr:from>
    <xdr:to>
      <xdr:col>6</xdr:col>
      <xdr:colOff>190500</xdr:colOff>
      <xdr:row>17</xdr:row>
      <xdr:rowOff>247650</xdr:rowOff>
    </xdr:to>
    <xdr:sp macro="" textlink="">
      <xdr:nvSpPr>
        <xdr:cNvPr id="4" name="Bulle ronde 3"/>
        <xdr:cNvSpPr/>
      </xdr:nvSpPr>
      <xdr:spPr>
        <a:xfrm>
          <a:off x="3143250" y="2847975"/>
          <a:ext cx="1619250" cy="914400"/>
        </a:xfrm>
        <a:prstGeom prst="wedgeEllipseCallout">
          <a:avLst>
            <a:gd name="adj1" fmla="val -65108"/>
            <a:gd name="adj2" fmla="val -7330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Mise en forme</a:t>
          </a:r>
          <a:r>
            <a:rPr lang="fr-FR" sz="1100" baseline="0"/>
            <a:t> s</a:t>
          </a:r>
          <a:r>
            <a:rPr lang="fr-FR" sz="1100"/>
            <a:t>i</a:t>
          </a:r>
          <a:r>
            <a:rPr lang="fr-FR" sz="1100" baseline="0"/>
            <a:t> les valeurs sont inférieures à 45</a:t>
          </a:r>
          <a:endParaRPr lang="fr-FR" sz="1100"/>
        </a:p>
      </xdr:txBody>
    </xdr:sp>
    <xdr:clientData/>
  </xdr:twoCellAnchor>
  <xdr:twoCellAnchor>
    <xdr:from>
      <xdr:col>4</xdr:col>
      <xdr:colOff>666750</xdr:colOff>
      <xdr:row>8</xdr:row>
      <xdr:rowOff>66675</xdr:rowOff>
    </xdr:from>
    <xdr:to>
      <xdr:col>6</xdr:col>
      <xdr:colOff>533400</xdr:colOff>
      <xdr:row>13</xdr:row>
      <xdr:rowOff>28575</xdr:rowOff>
    </xdr:to>
    <xdr:sp macro="" textlink="">
      <xdr:nvSpPr>
        <xdr:cNvPr id="5" name="Bulle ronde 4"/>
        <xdr:cNvSpPr/>
      </xdr:nvSpPr>
      <xdr:spPr>
        <a:xfrm>
          <a:off x="3714750" y="1838325"/>
          <a:ext cx="1390650" cy="914400"/>
        </a:xfrm>
        <a:prstGeom prst="wedgeEllipseCallout">
          <a:avLst>
            <a:gd name="adj1" fmla="val -56986"/>
            <a:gd name="adj2" fmla="val -4517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Affichage</a:t>
          </a:r>
          <a:r>
            <a:rPr lang="fr-FR" sz="1100" baseline="0"/>
            <a:t> du pourcentage que s'il existe</a:t>
          </a:r>
          <a:endParaRPr lang="fr-FR" sz="1100"/>
        </a:p>
      </xdr:txBody>
    </xdr:sp>
    <xdr:clientData/>
  </xdr:twoCellAnchor>
  <xdr:twoCellAnchor>
    <xdr:from>
      <xdr:col>0</xdr:col>
      <xdr:colOff>200025</xdr:colOff>
      <xdr:row>9</xdr:row>
      <xdr:rowOff>85725</xdr:rowOff>
    </xdr:from>
    <xdr:to>
      <xdr:col>1</xdr:col>
      <xdr:colOff>647700</xdr:colOff>
      <xdr:row>11</xdr:row>
      <xdr:rowOff>161925</xdr:rowOff>
    </xdr:to>
    <xdr:sp macro="" textlink="">
      <xdr:nvSpPr>
        <xdr:cNvPr id="6" name="Bulle ronde 5"/>
        <xdr:cNvSpPr/>
      </xdr:nvSpPr>
      <xdr:spPr>
        <a:xfrm>
          <a:off x="200025" y="2047875"/>
          <a:ext cx="1209675" cy="457200"/>
        </a:xfrm>
        <a:prstGeom prst="wedgeEllipseCallout">
          <a:avLst>
            <a:gd name="adj1" fmla="val 135402"/>
            <a:gd name="adj2" fmla="val 15482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total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15</xdr:row>
      <xdr:rowOff>57151</xdr:rowOff>
    </xdr:from>
    <xdr:to>
      <xdr:col>4</xdr:col>
      <xdr:colOff>600075</xdr:colOff>
      <xdr:row>18</xdr:row>
      <xdr:rowOff>133351</xdr:rowOff>
    </xdr:to>
    <xdr:sp macro="" textlink="">
      <xdr:nvSpPr>
        <xdr:cNvPr id="2" name="Bulle ronde 1"/>
        <xdr:cNvSpPr/>
      </xdr:nvSpPr>
      <xdr:spPr>
        <a:xfrm>
          <a:off x="1905000" y="3409951"/>
          <a:ext cx="1743075" cy="647700"/>
        </a:xfrm>
        <a:prstGeom prst="wedgeEllipseCallout">
          <a:avLst>
            <a:gd name="adj1" fmla="val 80774"/>
            <a:gd name="adj2" fmla="val -21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Police en rouge si inférieur à 15%</a:t>
          </a:r>
        </a:p>
      </xdr:txBody>
    </xdr:sp>
    <xdr:clientData/>
  </xdr:twoCellAnchor>
  <xdr:twoCellAnchor>
    <xdr:from>
      <xdr:col>6</xdr:col>
      <xdr:colOff>371475</xdr:colOff>
      <xdr:row>5</xdr:row>
      <xdr:rowOff>152399</xdr:rowOff>
    </xdr:from>
    <xdr:to>
      <xdr:col>8</xdr:col>
      <xdr:colOff>266700</xdr:colOff>
      <xdr:row>10</xdr:row>
      <xdr:rowOff>123824</xdr:rowOff>
    </xdr:to>
    <xdr:sp macro="" textlink="">
      <xdr:nvSpPr>
        <xdr:cNvPr id="3" name="Bulle ronde 2"/>
        <xdr:cNvSpPr/>
      </xdr:nvSpPr>
      <xdr:spPr>
        <a:xfrm>
          <a:off x="5067300" y="1295399"/>
          <a:ext cx="1419225" cy="1219200"/>
        </a:xfrm>
        <a:prstGeom prst="wedgeEllipseCallout">
          <a:avLst>
            <a:gd name="adj1" fmla="val -64277"/>
            <a:gd name="adj2" fmla="val -549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Affichage</a:t>
          </a:r>
          <a:r>
            <a:rPr lang="fr-FR" sz="1100" baseline="0"/>
            <a:t> de "*" si la case devant est égale au max de la colonne</a:t>
          </a:r>
          <a:endParaRPr lang="fr-FR" sz="1100"/>
        </a:p>
      </xdr:txBody>
    </xdr:sp>
    <xdr:clientData/>
  </xdr:twoCellAnchor>
  <xdr:twoCellAnchor>
    <xdr:from>
      <xdr:col>0</xdr:col>
      <xdr:colOff>304799</xdr:colOff>
      <xdr:row>13</xdr:row>
      <xdr:rowOff>142874</xdr:rowOff>
    </xdr:from>
    <xdr:to>
      <xdr:col>2</xdr:col>
      <xdr:colOff>381000</xdr:colOff>
      <xdr:row>16</xdr:row>
      <xdr:rowOff>66675</xdr:rowOff>
    </xdr:to>
    <xdr:sp macro="" textlink="">
      <xdr:nvSpPr>
        <xdr:cNvPr id="4" name="Bulle ronde 3"/>
        <xdr:cNvSpPr/>
      </xdr:nvSpPr>
      <xdr:spPr>
        <a:xfrm>
          <a:off x="304799" y="3114674"/>
          <a:ext cx="1600201" cy="495301"/>
        </a:xfrm>
        <a:prstGeom prst="wedgeEllipseCallout">
          <a:avLst>
            <a:gd name="adj1" fmla="val 139123"/>
            <a:gd name="adj2" fmla="val -15976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etudiants</a:t>
          </a:r>
        </a:p>
      </xdr:txBody>
    </xdr:sp>
    <xdr:clientData/>
  </xdr:twoCellAnchor>
  <xdr:twoCellAnchor>
    <xdr:from>
      <xdr:col>8</xdr:col>
      <xdr:colOff>400050</xdr:colOff>
      <xdr:row>0</xdr:row>
      <xdr:rowOff>185737</xdr:rowOff>
    </xdr:from>
    <xdr:to>
      <xdr:col>14</xdr:col>
      <xdr:colOff>400050</xdr:colOff>
      <xdr:row>10</xdr:row>
      <xdr:rowOff>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400050</xdr:colOff>
      <xdr:row>10</xdr:row>
      <xdr:rowOff>61912</xdr:rowOff>
    </xdr:from>
    <xdr:to>
      <xdr:col>14</xdr:col>
      <xdr:colOff>400050</xdr:colOff>
      <xdr:row>24</xdr:row>
      <xdr:rowOff>119062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428624</xdr:colOff>
      <xdr:row>14</xdr:row>
      <xdr:rowOff>114299</xdr:rowOff>
    </xdr:from>
    <xdr:to>
      <xdr:col>7</xdr:col>
      <xdr:colOff>561975</xdr:colOff>
      <xdr:row>18</xdr:row>
      <xdr:rowOff>76200</xdr:rowOff>
    </xdr:to>
    <xdr:sp macro="" textlink="">
      <xdr:nvSpPr>
        <xdr:cNvPr id="7" name="Bulle ronde 6"/>
        <xdr:cNvSpPr/>
      </xdr:nvSpPr>
      <xdr:spPr>
        <a:xfrm>
          <a:off x="4238624" y="3276599"/>
          <a:ext cx="1781176" cy="723901"/>
        </a:xfrm>
        <a:prstGeom prst="wedgeEllipseCallout">
          <a:avLst>
            <a:gd name="adj1" fmla="val -43679"/>
            <a:gd name="adj2" fmla="val -182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de la colonne : pourcentages</a:t>
          </a:r>
        </a:p>
      </xdr:txBody>
    </xdr:sp>
    <xdr:clientData/>
  </xdr:twoCellAnchor>
  <xdr:twoCellAnchor>
    <xdr:from>
      <xdr:col>0</xdr:col>
      <xdr:colOff>85725</xdr:colOff>
      <xdr:row>4</xdr:row>
      <xdr:rowOff>209549</xdr:rowOff>
    </xdr:from>
    <xdr:to>
      <xdr:col>1</xdr:col>
      <xdr:colOff>666750</xdr:colOff>
      <xdr:row>5</xdr:row>
      <xdr:rowOff>361950</xdr:rowOff>
    </xdr:to>
    <xdr:sp macro="" textlink="">
      <xdr:nvSpPr>
        <xdr:cNvPr id="8" name="Bulle ronde 7"/>
        <xdr:cNvSpPr/>
      </xdr:nvSpPr>
      <xdr:spPr>
        <a:xfrm>
          <a:off x="85725" y="1009649"/>
          <a:ext cx="1343025" cy="495301"/>
        </a:xfrm>
        <a:prstGeom prst="wedgeEllipseCallout">
          <a:avLst>
            <a:gd name="adj1" fmla="val 79333"/>
            <a:gd name="adj2" fmla="val -14629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entree</a:t>
          </a:r>
        </a:p>
      </xdr:txBody>
    </xdr:sp>
    <xdr:clientData/>
  </xdr:twoCellAnchor>
  <xdr:twoCellAnchor>
    <xdr:from>
      <xdr:col>6</xdr:col>
      <xdr:colOff>228600</xdr:colOff>
      <xdr:row>0</xdr:row>
      <xdr:rowOff>190500</xdr:rowOff>
    </xdr:from>
    <xdr:to>
      <xdr:col>8</xdr:col>
      <xdr:colOff>114300</xdr:colOff>
      <xdr:row>3</xdr:row>
      <xdr:rowOff>85726</xdr:rowOff>
    </xdr:to>
    <xdr:sp macro="" textlink="">
      <xdr:nvSpPr>
        <xdr:cNvPr id="9" name="Bulle ronde 8"/>
        <xdr:cNvSpPr/>
      </xdr:nvSpPr>
      <xdr:spPr>
        <a:xfrm>
          <a:off x="4924425" y="190500"/>
          <a:ext cx="1409700" cy="495301"/>
        </a:xfrm>
        <a:prstGeom prst="wedgeEllipseCallout">
          <a:avLst>
            <a:gd name="adj1" fmla="val -71730"/>
            <a:gd name="adj2" fmla="val 370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Date</a:t>
          </a:r>
          <a:r>
            <a:rPr lang="fr-FR" sz="1100" baseline="0"/>
            <a:t> du jour</a:t>
          </a:r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11</xdr:row>
      <xdr:rowOff>85725</xdr:rowOff>
    </xdr:from>
    <xdr:to>
      <xdr:col>8</xdr:col>
      <xdr:colOff>333375</xdr:colOff>
      <xdr:row>13</xdr:row>
      <xdr:rowOff>438149</xdr:rowOff>
    </xdr:to>
    <xdr:sp macro="" textlink="">
      <xdr:nvSpPr>
        <xdr:cNvPr id="2" name="Bulle ronde 1"/>
        <xdr:cNvSpPr/>
      </xdr:nvSpPr>
      <xdr:spPr>
        <a:xfrm>
          <a:off x="4648200" y="2943225"/>
          <a:ext cx="2466975" cy="752474"/>
        </a:xfrm>
        <a:prstGeom prst="wedgeEllipseCallout">
          <a:avLst>
            <a:gd name="adj1" fmla="val -57226"/>
            <a:gd name="adj2" fmla="val -6057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Fond vert, texte</a:t>
          </a:r>
          <a:r>
            <a:rPr lang="fr-FR" sz="1100" baseline="0"/>
            <a:t> </a:t>
          </a:r>
          <a:r>
            <a:rPr lang="fr-FR" sz="1100"/>
            <a:t>vert foncé si supérieur à 850</a:t>
          </a:r>
        </a:p>
      </xdr:txBody>
    </xdr:sp>
    <xdr:clientData/>
  </xdr:twoCellAnchor>
  <xdr:twoCellAnchor>
    <xdr:from>
      <xdr:col>7</xdr:col>
      <xdr:colOff>371475</xdr:colOff>
      <xdr:row>6</xdr:row>
      <xdr:rowOff>9524</xdr:rowOff>
    </xdr:from>
    <xdr:to>
      <xdr:col>8</xdr:col>
      <xdr:colOff>628650</xdr:colOff>
      <xdr:row>8</xdr:row>
      <xdr:rowOff>123823</xdr:rowOff>
    </xdr:to>
    <xdr:sp macro="" textlink="">
      <xdr:nvSpPr>
        <xdr:cNvPr id="3" name="Bulle ronde 2"/>
        <xdr:cNvSpPr/>
      </xdr:nvSpPr>
      <xdr:spPr>
        <a:xfrm>
          <a:off x="6391275" y="1819274"/>
          <a:ext cx="1019175" cy="533399"/>
        </a:xfrm>
        <a:prstGeom prst="wedgeEllipseCallout">
          <a:avLst>
            <a:gd name="adj1" fmla="val -95771"/>
            <a:gd name="adj2" fmla="val 113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Formules</a:t>
          </a:r>
        </a:p>
      </xdr:txBody>
    </xdr:sp>
    <xdr:clientData/>
  </xdr:twoCellAnchor>
  <xdr:twoCellAnchor>
    <xdr:from>
      <xdr:col>0</xdr:col>
      <xdr:colOff>171449</xdr:colOff>
      <xdr:row>0</xdr:row>
      <xdr:rowOff>190500</xdr:rowOff>
    </xdr:from>
    <xdr:to>
      <xdr:col>1</xdr:col>
      <xdr:colOff>676275</xdr:colOff>
      <xdr:row>4</xdr:row>
      <xdr:rowOff>114301</xdr:rowOff>
    </xdr:to>
    <xdr:sp macro="" textlink="">
      <xdr:nvSpPr>
        <xdr:cNvPr id="4" name="Bulle ronde 3"/>
        <xdr:cNvSpPr/>
      </xdr:nvSpPr>
      <xdr:spPr>
        <a:xfrm>
          <a:off x="171449" y="190500"/>
          <a:ext cx="1266826" cy="1143001"/>
        </a:xfrm>
        <a:prstGeom prst="wedgeEllipseCallout">
          <a:avLst>
            <a:gd name="adj1" fmla="val 82812"/>
            <a:gd name="adj2" fmla="val 4813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Noms : </a:t>
          </a:r>
        </a:p>
        <a:p>
          <a:pPr algn="l"/>
          <a:r>
            <a:rPr lang="fr-FR" sz="1100"/>
            <a:t>etudiant</a:t>
          </a:r>
        </a:p>
        <a:p>
          <a:pPr algn="l"/>
          <a:r>
            <a:rPr lang="fr-FR" sz="1100"/>
            <a:t>prix1</a:t>
          </a:r>
        </a:p>
        <a:p>
          <a:pPr algn="l"/>
          <a:r>
            <a:rPr lang="fr-FR" sz="1100"/>
            <a:t>prix2</a:t>
          </a:r>
        </a:p>
        <a:p>
          <a:pPr algn="l"/>
          <a:endParaRPr lang="fr-FR" sz="1100"/>
        </a:p>
      </xdr:txBody>
    </xdr:sp>
    <xdr:clientData/>
  </xdr:twoCellAnchor>
  <xdr:twoCellAnchor>
    <xdr:from>
      <xdr:col>3</xdr:col>
      <xdr:colOff>28575</xdr:colOff>
      <xdr:row>15</xdr:row>
      <xdr:rowOff>171450</xdr:rowOff>
    </xdr:from>
    <xdr:to>
      <xdr:col>4</xdr:col>
      <xdr:colOff>695325</xdr:colOff>
      <xdr:row>18</xdr:row>
      <xdr:rowOff>104775</xdr:rowOff>
    </xdr:to>
    <xdr:sp macro="" textlink="">
      <xdr:nvSpPr>
        <xdr:cNvPr id="5" name="Bulle ronde 4"/>
        <xdr:cNvSpPr/>
      </xdr:nvSpPr>
      <xdr:spPr>
        <a:xfrm>
          <a:off x="2571750" y="4200525"/>
          <a:ext cx="1428750" cy="514350"/>
        </a:xfrm>
        <a:prstGeom prst="wedgeEllipseCallout">
          <a:avLst>
            <a:gd name="adj1" fmla="val 58460"/>
            <a:gd name="adj2" fmla="val -5382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 : Bilan</a:t>
          </a:r>
        </a:p>
      </xdr:txBody>
    </xdr:sp>
    <xdr:clientData/>
  </xdr:twoCellAnchor>
  <xdr:twoCellAnchor>
    <xdr:from>
      <xdr:col>7</xdr:col>
      <xdr:colOff>314325</xdr:colOff>
      <xdr:row>3</xdr:row>
      <xdr:rowOff>114299</xdr:rowOff>
    </xdr:from>
    <xdr:to>
      <xdr:col>8</xdr:col>
      <xdr:colOff>704850</xdr:colOff>
      <xdr:row>4</xdr:row>
      <xdr:rowOff>323850</xdr:rowOff>
    </xdr:to>
    <xdr:sp macro="" textlink="">
      <xdr:nvSpPr>
        <xdr:cNvPr id="6" name="Bulle ronde 5"/>
        <xdr:cNvSpPr/>
      </xdr:nvSpPr>
      <xdr:spPr>
        <a:xfrm>
          <a:off x="6334125" y="857249"/>
          <a:ext cx="1152525" cy="685801"/>
        </a:xfrm>
        <a:prstGeom prst="wedgeEllipseCallout">
          <a:avLst>
            <a:gd name="adj1" fmla="val -95771"/>
            <a:gd name="adj2" fmla="val 113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Meilleure recette</a:t>
          </a:r>
        </a:p>
      </xdr:txBody>
    </xdr:sp>
    <xdr:clientData/>
  </xdr:twoCellAnchor>
  <xdr:twoCellAnchor>
    <xdr:from>
      <xdr:col>9</xdr:col>
      <xdr:colOff>9525</xdr:colOff>
      <xdr:row>1</xdr:row>
      <xdr:rowOff>14287</xdr:rowOff>
    </xdr:from>
    <xdr:to>
      <xdr:col>15</xdr:col>
      <xdr:colOff>9525</xdr:colOff>
      <xdr:row>11</xdr:row>
      <xdr:rowOff>100012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11</xdr:row>
      <xdr:rowOff>147637</xdr:rowOff>
    </xdr:from>
    <xdr:to>
      <xdr:col>15</xdr:col>
      <xdr:colOff>9525</xdr:colOff>
      <xdr:row>23</xdr:row>
      <xdr:rowOff>185737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247651</xdr:colOff>
      <xdr:row>15</xdr:row>
      <xdr:rowOff>133351</xdr:rowOff>
    </xdr:from>
    <xdr:to>
      <xdr:col>6</xdr:col>
      <xdr:colOff>881062</xdr:colOff>
      <xdr:row>18</xdr:row>
      <xdr:rowOff>211931</xdr:rowOff>
    </xdr:to>
    <xdr:sp macro="" textlink="">
      <xdr:nvSpPr>
        <xdr:cNvPr id="2" name="Bulle ronde 1"/>
        <xdr:cNvSpPr/>
      </xdr:nvSpPr>
      <xdr:spPr>
        <a:xfrm>
          <a:off x="3962401" y="4905376"/>
          <a:ext cx="2538411" cy="792955"/>
        </a:xfrm>
        <a:prstGeom prst="wedgeEllipseCallout">
          <a:avLst>
            <a:gd name="adj1" fmla="val -34364"/>
            <a:gd name="adj2" fmla="val -20110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Fond vert, texte</a:t>
          </a:r>
          <a:r>
            <a:rPr lang="fr-FR" sz="1100" baseline="0"/>
            <a:t> </a:t>
          </a:r>
          <a:r>
            <a:rPr lang="fr-FR" sz="1100"/>
            <a:t>vert foncé si supérieur à</a:t>
          </a:r>
          <a:r>
            <a:rPr lang="fr-FR" sz="1100" baseline="0"/>
            <a:t> 20€</a:t>
          </a:r>
          <a:endParaRPr lang="fr-FR" sz="1100"/>
        </a:p>
      </xdr:txBody>
    </xdr:sp>
    <xdr:clientData/>
  </xdr:twoCellAnchor>
  <xdr:twoCellAnchor>
    <xdr:from>
      <xdr:col>0</xdr:col>
      <xdr:colOff>88104</xdr:colOff>
      <xdr:row>1</xdr:row>
      <xdr:rowOff>47627</xdr:rowOff>
    </xdr:from>
    <xdr:to>
      <xdr:col>1</xdr:col>
      <xdr:colOff>592930</xdr:colOff>
      <xdr:row>3</xdr:row>
      <xdr:rowOff>345282</xdr:rowOff>
    </xdr:to>
    <xdr:sp macro="" textlink="">
      <xdr:nvSpPr>
        <xdr:cNvPr id="4" name="Bulle ronde 3"/>
        <xdr:cNvSpPr/>
      </xdr:nvSpPr>
      <xdr:spPr>
        <a:xfrm>
          <a:off x="88104" y="247652"/>
          <a:ext cx="1266826" cy="1202530"/>
        </a:xfrm>
        <a:prstGeom prst="wedgeEllipseCallout">
          <a:avLst>
            <a:gd name="adj1" fmla="val 105054"/>
            <a:gd name="adj2" fmla="val 4572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Noms : </a:t>
          </a:r>
        </a:p>
        <a:p>
          <a:pPr algn="l"/>
          <a:r>
            <a:rPr lang="fr-FR" sz="1100"/>
            <a:t>normal</a:t>
          </a:r>
        </a:p>
        <a:p>
          <a:pPr algn="l"/>
          <a:r>
            <a:rPr lang="fr-FR" sz="1100"/>
            <a:t>privilege</a:t>
          </a:r>
        </a:p>
        <a:p>
          <a:pPr algn="l"/>
          <a:r>
            <a:rPr lang="fr-FR" sz="1100"/>
            <a:t>etudiant</a:t>
          </a:r>
        </a:p>
      </xdr:txBody>
    </xdr:sp>
    <xdr:clientData/>
  </xdr:twoCellAnchor>
  <xdr:twoCellAnchor>
    <xdr:from>
      <xdr:col>0</xdr:col>
      <xdr:colOff>100016</xdr:colOff>
      <xdr:row>12</xdr:row>
      <xdr:rowOff>111919</xdr:rowOff>
    </xdr:from>
    <xdr:to>
      <xdr:col>1</xdr:col>
      <xdr:colOff>726282</xdr:colOff>
      <xdr:row>18</xdr:row>
      <xdr:rowOff>166686</xdr:rowOff>
    </xdr:to>
    <xdr:sp macro="" textlink="">
      <xdr:nvSpPr>
        <xdr:cNvPr id="5" name="Bulle ronde 4"/>
        <xdr:cNvSpPr/>
      </xdr:nvSpPr>
      <xdr:spPr>
        <a:xfrm>
          <a:off x="100016" y="4312444"/>
          <a:ext cx="1388266" cy="1340642"/>
        </a:xfrm>
        <a:prstGeom prst="wedgeEllipseCallout">
          <a:avLst>
            <a:gd name="adj1" fmla="val 16397"/>
            <a:gd name="adj2" fmla="val -10673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Nombre</a:t>
          </a:r>
          <a:r>
            <a:rPr lang="fr-FR" sz="1100" baseline="0"/>
            <a:t> de glaces offertes en fonction du tableau</a:t>
          </a:r>
          <a:endParaRPr lang="fr-FR" sz="1100"/>
        </a:p>
      </xdr:txBody>
    </xdr:sp>
    <xdr:clientData/>
  </xdr:twoCellAnchor>
  <xdr:twoCellAnchor>
    <xdr:from>
      <xdr:col>6</xdr:col>
      <xdr:colOff>928688</xdr:colOff>
      <xdr:row>0</xdr:row>
      <xdr:rowOff>194071</xdr:rowOff>
    </xdr:from>
    <xdr:to>
      <xdr:col>12</xdr:col>
      <xdr:colOff>250032</xdr:colOff>
      <xdr:row>7</xdr:row>
      <xdr:rowOff>329802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970359</xdr:colOff>
      <xdr:row>8</xdr:row>
      <xdr:rowOff>134540</xdr:rowOff>
    </xdr:from>
    <xdr:to>
      <xdr:col>12</xdr:col>
      <xdr:colOff>291703</xdr:colOff>
      <xdr:row>19</xdr:row>
      <xdr:rowOff>55958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990600</xdr:colOff>
      <xdr:row>10</xdr:row>
      <xdr:rowOff>76200</xdr:rowOff>
    </xdr:from>
    <xdr:to>
      <xdr:col>4</xdr:col>
      <xdr:colOff>800101</xdr:colOff>
      <xdr:row>14</xdr:row>
      <xdr:rowOff>180975</xdr:rowOff>
    </xdr:to>
    <xdr:sp macro="" textlink="">
      <xdr:nvSpPr>
        <xdr:cNvPr id="8" name="Bulle ronde 7"/>
        <xdr:cNvSpPr/>
      </xdr:nvSpPr>
      <xdr:spPr>
        <a:xfrm>
          <a:off x="1752600" y="2971800"/>
          <a:ext cx="2762251" cy="866775"/>
        </a:xfrm>
        <a:prstGeom prst="wedgeEllipseCallout">
          <a:avLst>
            <a:gd name="adj1" fmla="val -18150"/>
            <a:gd name="adj2" fmla="val -6453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Si le prix est supérieur à 50€</a:t>
          </a:r>
          <a:r>
            <a:rPr lang="fr-FR" sz="1100" baseline="0"/>
            <a:t> affiche :  Glace(s) offerte(s) </a:t>
          </a:r>
        </a:p>
        <a:p>
          <a:pPr algn="l"/>
          <a:r>
            <a:rPr lang="fr-FR" sz="1100" baseline="0"/>
            <a:t>Sinon rien</a:t>
          </a:r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185964</xdr:colOff>
      <xdr:row>2</xdr:row>
      <xdr:rowOff>147410</xdr:rowOff>
    </xdr:from>
    <xdr:to>
      <xdr:col>16</xdr:col>
      <xdr:colOff>185964</xdr:colOff>
      <xdr:row>12</xdr:row>
      <xdr:rowOff>30727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362858</xdr:colOff>
      <xdr:row>12</xdr:row>
      <xdr:rowOff>236878</xdr:rowOff>
    </xdr:from>
    <xdr:to>
      <xdr:col>16</xdr:col>
      <xdr:colOff>362858</xdr:colOff>
      <xdr:row>24</xdr:row>
      <xdr:rowOff>183697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</xdr:row>
      <xdr:rowOff>238125</xdr:rowOff>
    </xdr:from>
    <xdr:to>
      <xdr:col>1</xdr:col>
      <xdr:colOff>674688</xdr:colOff>
      <xdr:row>14</xdr:row>
      <xdr:rowOff>484187</xdr:rowOff>
    </xdr:to>
    <xdr:sp macro="" textlink="">
      <xdr:nvSpPr>
        <xdr:cNvPr id="4" name="Bulle ronde 3"/>
        <xdr:cNvSpPr/>
      </xdr:nvSpPr>
      <xdr:spPr>
        <a:xfrm>
          <a:off x="0" y="4248150"/>
          <a:ext cx="1436688" cy="522287"/>
        </a:xfrm>
        <a:prstGeom prst="wedgeEllipseCallout">
          <a:avLst>
            <a:gd name="adj1" fmla="val 149155"/>
            <a:gd name="adj2" fmla="val 17340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points</a:t>
          </a:r>
        </a:p>
      </xdr:txBody>
    </xdr:sp>
    <xdr:clientData/>
  </xdr:twoCellAnchor>
  <xdr:twoCellAnchor>
    <xdr:from>
      <xdr:col>1</xdr:col>
      <xdr:colOff>198437</xdr:colOff>
      <xdr:row>21</xdr:row>
      <xdr:rowOff>119061</xdr:rowOff>
    </xdr:from>
    <xdr:to>
      <xdr:col>2</xdr:col>
      <xdr:colOff>1031875</xdr:colOff>
      <xdr:row>23</xdr:row>
      <xdr:rowOff>158749</xdr:rowOff>
    </xdr:to>
    <xdr:sp macro="" textlink="">
      <xdr:nvSpPr>
        <xdr:cNvPr id="5" name="Bulle ronde 4"/>
        <xdr:cNvSpPr/>
      </xdr:nvSpPr>
      <xdr:spPr>
        <a:xfrm>
          <a:off x="960437" y="6205536"/>
          <a:ext cx="1595438" cy="525463"/>
        </a:xfrm>
        <a:prstGeom prst="wedgeEllipseCallout">
          <a:avLst>
            <a:gd name="adj1" fmla="val 69783"/>
            <a:gd name="adj2" fmla="val -12811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distance</a:t>
          </a:r>
        </a:p>
      </xdr:txBody>
    </xdr:sp>
    <xdr:clientData/>
  </xdr:twoCellAnchor>
  <xdr:twoCellAnchor>
    <xdr:from>
      <xdr:col>3</xdr:col>
      <xdr:colOff>125412</xdr:colOff>
      <xdr:row>24</xdr:row>
      <xdr:rowOff>55562</xdr:rowOff>
    </xdr:from>
    <xdr:to>
      <xdr:col>5</xdr:col>
      <xdr:colOff>38100</xdr:colOff>
      <xdr:row>28</xdr:row>
      <xdr:rowOff>49213</xdr:rowOff>
    </xdr:to>
    <xdr:sp macro="" textlink="">
      <xdr:nvSpPr>
        <xdr:cNvPr id="6" name="Bulle ronde 5"/>
        <xdr:cNvSpPr/>
      </xdr:nvSpPr>
      <xdr:spPr>
        <a:xfrm>
          <a:off x="2697162" y="6818312"/>
          <a:ext cx="1436688" cy="755651"/>
        </a:xfrm>
        <a:prstGeom prst="wedgeEllipseCallout">
          <a:avLst>
            <a:gd name="adj1" fmla="val 50812"/>
            <a:gd name="adj2" fmla="val -8265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appreciations</a:t>
          </a:r>
        </a:p>
      </xdr:txBody>
    </xdr:sp>
    <xdr:clientData/>
  </xdr:twoCellAnchor>
  <xdr:twoCellAnchor>
    <xdr:from>
      <xdr:col>4</xdr:col>
      <xdr:colOff>55563</xdr:colOff>
      <xdr:row>14</xdr:row>
      <xdr:rowOff>254002</xdr:rowOff>
    </xdr:from>
    <xdr:to>
      <xdr:col>7</xdr:col>
      <xdr:colOff>746125</xdr:colOff>
      <xdr:row>17</xdr:row>
      <xdr:rowOff>104776</xdr:rowOff>
    </xdr:to>
    <xdr:sp macro="" textlink="">
      <xdr:nvSpPr>
        <xdr:cNvPr id="7" name="Bulle ronde 6"/>
        <xdr:cNvSpPr/>
      </xdr:nvSpPr>
      <xdr:spPr>
        <a:xfrm>
          <a:off x="3389313" y="4540252"/>
          <a:ext cx="3424237" cy="727074"/>
        </a:xfrm>
        <a:prstGeom prst="wedgeEllipseCallout">
          <a:avLst>
            <a:gd name="adj1" fmla="val -17962"/>
            <a:gd name="adj2" fmla="val -8863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note = nb de tours * points par tour</a:t>
          </a:r>
        </a:p>
        <a:p>
          <a:pPr algn="l"/>
          <a:r>
            <a:rPr lang="fr-FR" sz="1100"/>
            <a:t>Si la note est supérieure à 20 mettre 20</a:t>
          </a:r>
        </a:p>
      </xdr:txBody>
    </xdr:sp>
    <xdr:clientData/>
  </xdr:twoCellAnchor>
  <xdr:twoCellAnchor>
    <xdr:from>
      <xdr:col>7</xdr:col>
      <xdr:colOff>54429</xdr:colOff>
      <xdr:row>10</xdr:row>
      <xdr:rowOff>40821</xdr:rowOff>
    </xdr:from>
    <xdr:to>
      <xdr:col>9</xdr:col>
      <xdr:colOff>340179</xdr:colOff>
      <xdr:row>14</xdr:row>
      <xdr:rowOff>232227</xdr:rowOff>
    </xdr:to>
    <xdr:sp macro="" textlink="">
      <xdr:nvSpPr>
        <xdr:cNvPr id="8" name="Bulle ronde 7"/>
        <xdr:cNvSpPr/>
      </xdr:nvSpPr>
      <xdr:spPr>
        <a:xfrm>
          <a:off x="6121854" y="3222171"/>
          <a:ext cx="1809750" cy="1296306"/>
        </a:xfrm>
        <a:prstGeom prst="wedgeEllipseCallout">
          <a:avLst>
            <a:gd name="adj1" fmla="val -56022"/>
            <a:gd name="adj2" fmla="val -12819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Fond jaune, texte</a:t>
          </a:r>
          <a:r>
            <a:rPr lang="fr-FR" sz="1100" baseline="0"/>
            <a:t> </a:t>
          </a:r>
          <a:r>
            <a:rPr lang="fr-FR" sz="1100"/>
            <a:t>jaune foncé si l'appréciation est excellente</a:t>
          </a:r>
        </a:p>
      </xdr:txBody>
    </xdr:sp>
    <xdr:clientData/>
  </xdr:twoCellAnchor>
  <xdr:twoCellAnchor>
    <xdr:from>
      <xdr:col>7</xdr:col>
      <xdr:colOff>269422</xdr:colOff>
      <xdr:row>3</xdr:row>
      <xdr:rowOff>466724</xdr:rowOff>
    </xdr:from>
    <xdr:to>
      <xdr:col>10</xdr:col>
      <xdr:colOff>28575</xdr:colOff>
      <xdr:row>5</xdr:row>
      <xdr:rowOff>19049</xdr:rowOff>
    </xdr:to>
    <xdr:sp macro="" textlink="">
      <xdr:nvSpPr>
        <xdr:cNvPr id="9" name="Bulle ronde 8"/>
        <xdr:cNvSpPr/>
      </xdr:nvSpPr>
      <xdr:spPr>
        <a:xfrm>
          <a:off x="6336847" y="1047749"/>
          <a:ext cx="2045153" cy="771525"/>
        </a:xfrm>
        <a:prstGeom prst="wedgeEllipseCallout">
          <a:avLst>
            <a:gd name="adj1" fmla="val -77319"/>
            <a:gd name="adj2" fmla="val 5894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L'appréciation dépend de la distance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cent/Documents/google/Cours/Bureautique/Excel/Sujets/solution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cent/Documents/google/Cours/Bureautique/Excel/Sujets/solution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cent/Documents/google/Cours/Bureautique/Excel/Sujets/solution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cent/Documents/google/Cours/Bureautique/Excel/Sujets/solution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cent/Documents/google/Cours/Bureautique/Excel/Sujets/solution5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s"/>
      <sheetName val="Liste"/>
    </sheetNames>
    <sheetDataSet>
      <sheetData sheetId="0">
        <row r="4">
          <cell r="D4" t="str">
            <v>Valeur</v>
          </cell>
        </row>
        <row r="5">
          <cell r="C5" t="str">
            <v>Article 1</v>
          </cell>
          <cell r="D5">
            <v>45</v>
          </cell>
        </row>
        <row r="6">
          <cell r="C6" t="str">
            <v>Article 2</v>
          </cell>
          <cell r="D6">
            <v>35</v>
          </cell>
        </row>
        <row r="7">
          <cell r="C7" t="str">
            <v>Article 3</v>
          </cell>
          <cell r="D7">
            <v>62</v>
          </cell>
        </row>
        <row r="8">
          <cell r="C8" t="str">
            <v>Article 4</v>
          </cell>
          <cell r="D8">
            <v>12</v>
          </cell>
        </row>
        <row r="9">
          <cell r="C9" t="str">
            <v>Article 5</v>
          </cell>
          <cell r="D9"/>
        </row>
        <row r="10">
          <cell r="C10" t="str">
            <v>Article 6</v>
          </cell>
          <cell r="D10"/>
        </row>
        <row r="11">
          <cell r="C11" t="str">
            <v>Article 7</v>
          </cell>
          <cell r="D11"/>
        </row>
        <row r="12">
          <cell r="C12" t="str">
            <v>Article 8</v>
          </cell>
          <cell r="D12"/>
        </row>
        <row r="13">
          <cell r="C13" t="str">
            <v>Article 9</v>
          </cell>
          <cell r="D13"/>
        </row>
        <row r="14">
          <cell r="C14" t="str">
            <v>Article 10</v>
          </cell>
          <cell r="D14"/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s"/>
      <sheetName val="Liste"/>
    </sheetNames>
    <sheetDataSet>
      <sheetData sheetId="0">
        <row r="6">
          <cell r="C6" t="str">
            <v>Nombre d'entrées</v>
          </cell>
          <cell r="F6" t="str">
            <v>Pourcentage étudiants ulco</v>
          </cell>
        </row>
        <row r="7">
          <cell r="B7" t="str">
            <v>Boulogne</v>
          </cell>
          <cell r="C7">
            <v>550</v>
          </cell>
          <cell r="F7">
            <v>0.29966745843230402</v>
          </cell>
        </row>
        <row r="8">
          <cell r="B8" t="str">
            <v>Calais</v>
          </cell>
          <cell r="C8">
            <v>255</v>
          </cell>
          <cell r="F8">
            <v>0.25187648456057005</v>
          </cell>
        </row>
        <row r="9">
          <cell r="B9" t="str">
            <v>Dunkerque</v>
          </cell>
          <cell r="C9">
            <v>420</v>
          </cell>
          <cell r="F9">
            <v>0.36579572446555819</v>
          </cell>
        </row>
        <row r="10">
          <cell r="B10" t="str">
            <v>Saint Omer</v>
          </cell>
          <cell r="C10">
            <v>350</v>
          </cell>
          <cell r="F10">
            <v>8.2660332541567696E-2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s"/>
      <sheetName val="Liste"/>
    </sheetNames>
    <sheetDataSet>
      <sheetData sheetId="0">
        <row r="5">
          <cell r="C5" t="str">
            <v>Etudiant</v>
          </cell>
          <cell r="D5" t="str">
            <v>Prix1</v>
          </cell>
          <cell r="E5" t="str">
            <v>Prix2</v>
          </cell>
        </row>
        <row r="6">
          <cell r="B6" t="str">
            <v>Lundi</v>
          </cell>
          <cell r="C6">
            <v>250</v>
          </cell>
          <cell r="D6">
            <v>50</v>
          </cell>
          <cell r="E6">
            <v>12</v>
          </cell>
        </row>
        <row r="7">
          <cell r="B7" t="str">
            <v>Mardi</v>
          </cell>
          <cell r="C7">
            <v>200</v>
          </cell>
          <cell r="D7">
            <v>42</v>
          </cell>
          <cell r="E7">
            <v>8</v>
          </cell>
        </row>
        <row r="8">
          <cell r="B8" t="str">
            <v>Mercredi</v>
          </cell>
          <cell r="C8">
            <v>190</v>
          </cell>
          <cell r="D8">
            <v>35</v>
          </cell>
          <cell r="E8">
            <v>45</v>
          </cell>
        </row>
        <row r="9">
          <cell r="B9" t="str">
            <v>Jeudi</v>
          </cell>
          <cell r="C9">
            <v>210</v>
          </cell>
          <cell r="D9">
            <v>45</v>
          </cell>
          <cell r="E9">
            <v>14</v>
          </cell>
        </row>
        <row r="10">
          <cell r="B10" t="str">
            <v>Vendredi</v>
          </cell>
          <cell r="C10">
            <v>300</v>
          </cell>
          <cell r="D10">
            <v>55</v>
          </cell>
          <cell r="E10">
            <v>15</v>
          </cell>
        </row>
        <row r="11">
          <cell r="B11" t="str">
            <v>Samedi</v>
          </cell>
          <cell r="C11">
            <v>110</v>
          </cell>
          <cell r="D11">
            <v>20</v>
          </cell>
          <cell r="E11">
            <v>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s"/>
      <sheetName val="Liste"/>
    </sheetNames>
    <sheetDataSet>
      <sheetData sheetId="0">
        <row r="6">
          <cell r="D6" t="str">
            <v>Nombre de places</v>
          </cell>
          <cell r="E6" t="str">
            <v>Prix</v>
          </cell>
        </row>
        <row r="7">
          <cell r="C7" t="str">
            <v>Normal</v>
          </cell>
          <cell r="D7">
            <v>5</v>
          </cell>
          <cell r="E7">
            <v>40</v>
          </cell>
        </row>
        <row r="8">
          <cell r="C8" t="str">
            <v>Privilège</v>
          </cell>
          <cell r="D8">
            <v>1</v>
          </cell>
          <cell r="E8">
            <v>4.5</v>
          </cell>
        </row>
        <row r="9">
          <cell r="C9" t="str">
            <v>Etudiant</v>
          </cell>
          <cell r="D9">
            <v>4</v>
          </cell>
          <cell r="E9">
            <v>24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Cooper"/>
      <sheetName val="Liste"/>
    </sheetNames>
    <sheetDataSet>
      <sheetData sheetId="0">
        <row r="5">
          <cell r="D5" t="str">
            <v>Nb tours</v>
          </cell>
          <cell r="F5" t="str">
            <v>Notes</v>
          </cell>
        </row>
        <row r="6">
          <cell r="C6" t="str">
            <v>ALAZART</v>
          </cell>
          <cell r="D6">
            <v>6</v>
          </cell>
          <cell r="F6">
            <v>12</v>
          </cell>
        </row>
        <row r="7">
          <cell r="C7" t="str">
            <v>AUD</v>
          </cell>
          <cell r="D7">
            <v>7</v>
          </cell>
          <cell r="F7">
            <v>14</v>
          </cell>
        </row>
        <row r="8">
          <cell r="C8" t="str">
            <v>AUSSENAC</v>
          </cell>
          <cell r="D8">
            <v>4</v>
          </cell>
          <cell r="F8">
            <v>8</v>
          </cell>
        </row>
        <row r="9">
          <cell r="C9" t="str">
            <v>BAGNOL</v>
          </cell>
          <cell r="D9">
            <v>11</v>
          </cell>
          <cell r="F9">
            <v>20</v>
          </cell>
        </row>
        <row r="10">
          <cell r="C10" t="str">
            <v>BAGNOL</v>
          </cell>
          <cell r="D10">
            <v>9</v>
          </cell>
          <cell r="F10">
            <v>18</v>
          </cell>
        </row>
        <row r="11">
          <cell r="C11" t="str">
            <v>BATISTE</v>
          </cell>
          <cell r="D11">
            <v>7</v>
          </cell>
          <cell r="F11">
            <v>14</v>
          </cell>
        </row>
        <row r="12">
          <cell r="C12" t="str">
            <v>BELLE</v>
          </cell>
          <cell r="D12">
            <v>8</v>
          </cell>
          <cell r="F12">
            <v>16</v>
          </cell>
        </row>
        <row r="13">
          <cell r="C13" t="str">
            <v>BERTHET</v>
          </cell>
          <cell r="D13">
            <v>5</v>
          </cell>
          <cell r="F13">
            <v>10</v>
          </cell>
        </row>
        <row r="14">
          <cell r="C14" t="str">
            <v>BIZET</v>
          </cell>
          <cell r="D14">
            <v>11</v>
          </cell>
          <cell r="F14">
            <v>20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24"/>
  <sheetViews>
    <sheetView workbookViewId="0">
      <selection activeCell="K13" sqref="K13"/>
    </sheetView>
  </sheetViews>
  <sheetFormatPr baseColWidth="10" defaultRowHeight="15" x14ac:dyDescent="0.25"/>
  <sheetData>
    <row r="4" spans="3:8" ht="34.5" thickBot="1" x14ac:dyDescent="0.3">
      <c r="C4" s="158" t="s">
        <v>0</v>
      </c>
      <c r="D4" s="159"/>
      <c r="E4" s="159"/>
      <c r="F4" s="159"/>
      <c r="G4" s="159"/>
      <c r="H4" s="160"/>
    </row>
    <row r="5" spans="3:8" ht="33" thickTop="1" thickBot="1" x14ac:dyDescent="0.3">
      <c r="C5" s="171" t="s">
        <v>1</v>
      </c>
      <c r="D5" s="172"/>
      <c r="E5" s="172"/>
      <c r="F5" s="172"/>
      <c r="G5" s="172"/>
      <c r="H5" s="173"/>
    </row>
    <row r="6" spans="3:8" ht="24" thickTop="1" x14ac:dyDescent="0.25">
      <c r="C6" s="161">
        <v>41021</v>
      </c>
      <c r="D6" s="162"/>
      <c r="E6" s="162"/>
      <c r="F6" s="162"/>
      <c r="G6" s="26" t="s">
        <v>2</v>
      </c>
      <c r="H6" s="8">
        <v>5.5E-2</v>
      </c>
    </row>
    <row r="7" spans="3:8" ht="15.75" x14ac:dyDescent="0.25">
      <c r="C7" s="23" t="s">
        <v>3</v>
      </c>
      <c r="D7" s="24" t="s">
        <v>4</v>
      </c>
      <c r="E7" s="24" t="s">
        <v>5</v>
      </c>
      <c r="F7" s="24" t="s">
        <v>6</v>
      </c>
      <c r="G7" s="24" t="s">
        <v>7</v>
      </c>
      <c r="H7" s="25" t="s">
        <v>8</v>
      </c>
    </row>
    <row r="8" spans="3:8" ht="15.75" x14ac:dyDescent="0.25">
      <c r="C8" s="5" t="s">
        <v>9</v>
      </c>
      <c r="D8" s="6">
        <v>2</v>
      </c>
      <c r="E8" s="7">
        <v>1.05</v>
      </c>
      <c r="F8" s="3">
        <v>2.1</v>
      </c>
      <c r="G8" s="3">
        <v>1.9845000000000002</v>
      </c>
      <c r="H8" s="4">
        <v>0.11550000000000001</v>
      </c>
    </row>
    <row r="9" spans="3:8" ht="15.75" x14ac:dyDescent="0.25">
      <c r="C9" s="5" t="s">
        <v>10</v>
      </c>
      <c r="D9" s="6">
        <v>4</v>
      </c>
      <c r="E9" s="7">
        <v>1.5</v>
      </c>
      <c r="F9" s="3">
        <v>6</v>
      </c>
      <c r="G9" s="3">
        <v>5.67</v>
      </c>
      <c r="H9" s="4">
        <v>0.33</v>
      </c>
    </row>
    <row r="10" spans="3:8" ht="15.75" x14ac:dyDescent="0.25">
      <c r="C10" s="5" t="s">
        <v>11</v>
      </c>
      <c r="D10" s="6">
        <v>6</v>
      </c>
      <c r="E10" s="7">
        <v>0.72</v>
      </c>
      <c r="F10" s="3">
        <v>4.32</v>
      </c>
      <c r="G10" s="3">
        <v>4.0824000000000007</v>
      </c>
      <c r="H10" s="4">
        <v>0.23760000000000001</v>
      </c>
    </row>
    <row r="11" spans="3:8" ht="15.75" x14ac:dyDescent="0.25">
      <c r="C11" s="5" t="s">
        <v>12</v>
      </c>
      <c r="D11" s="6">
        <v>2</v>
      </c>
      <c r="E11" s="7">
        <v>2.99</v>
      </c>
      <c r="F11" s="3">
        <v>5.98</v>
      </c>
      <c r="G11" s="3">
        <v>5.6511000000000005</v>
      </c>
      <c r="H11" s="4">
        <v>0.32890000000000003</v>
      </c>
    </row>
    <row r="12" spans="3:8" ht="15.75" x14ac:dyDescent="0.25">
      <c r="C12" s="5" t="s">
        <v>13</v>
      </c>
      <c r="D12" s="6">
        <v>3</v>
      </c>
      <c r="E12" s="7">
        <v>17.8</v>
      </c>
      <c r="F12" s="3">
        <v>53.400000000000006</v>
      </c>
      <c r="G12" s="3">
        <v>50.463000000000008</v>
      </c>
      <c r="H12" s="4">
        <v>2.9370000000000003</v>
      </c>
    </row>
    <row r="13" spans="3:8" ht="15.75" x14ac:dyDescent="0.25">
      <c r="C13" s="5"/>
      <c r="D13" s="6"/>
      <c r="E13" s="7"/>
      <c r="F13" s="3">
        <v>0</v>
      </c>
      <c r="G13" s="3">
        <v>0</v>
      </c>
      <c r="H13" s="4">
        <v>0</v>
      </c>
    </row>
    <row r="14" spans="3:8" ht="15.75" x14ac:dyDescent="0.25">
      <c r="C14" s="5"/>
      <c r="D14" s="6"/>
      <c r="E14" s="7"/>
      <c r="F14" s="3">
        <v>0</v>
      </c>
      <c r="G14" s="3">
        <v>0</v>
      </c>
      <c r="H14" s="4">
        <v>0</v>
      </c>
    </row>
    <row r="15" spans="3:8" ht="15.75" x14ac:dyDescent="0.25">
      <c r="C15" s="5"/>
      <c r="D15" s="6"/>
      <c r="E15" s="7"/>
      <c r="F15" s="3">
        <v>0</v>
      </c>
      <c r="G15" s="3">
        <v>0</v>
      </c>
      <c r="H15" s="4">
        <v>0</v>
      </c>
    </row>
    <row r="16" spans="3:8" ht="15.75" x14ac:dyDescent="0.25">
      <c r="C16" s="5"/>
      <c r="D16" s="6"/>
      <c r="E16" s="7"/>
      <c r="F16" s="3">
        <v>0</v>
      </c>
      <c r="G16" s="3">
        <v>0</v>
      </c>
      <c r="H16" s="4">
        <v>0</v>
      </c>
    </row>
    <row r="17" spans="3:8" ht="15.75" x14ac:dyDescent="0.25">
      <c r="C17" s="5"/>
      <c r="D17" s="6"/>
      <c r="E17" s="7"/>
      <c r="F17" s="3">
        <v>0</v>
      </c>
      <c r="G17" s="3">
        <v>0</v>
      </c>
      <c r="H17" s="4">
        <v>0</v>
      </c>
    </row>
    <row r="18" spans="3:8" ht="15.75" x14ac:dyDescent="0.25">
      <c r="C18" s="164" t="s">
        <v>14</v>
      </c>
      <c r="D18" s="163" t="s">
        <v>15</v>
      </c>
      <c r="E18" s="11" t="s">
        <v>16</v>
      </c>
      <c r="F18" s="11">
        <v>71.800000000000011</v>
      </c>
      <c r="G18" s="12"/>
      <c r="H18" s="13"/>
    </row>
    <row r="19" spans="3:8" ht="15.75" x14ac:dyDescent="0.25">
      <c r="C19" s="164"/>
      <c r="D19" s="163"/>
      <c r="E19" s="174" t="s">
        <v>17</v>
      </c>
      <c r="F19" s="176"/>
      <c r="G19" s="3">
        <v>67.851000000000013</v>
      </c>
      <c r="H19" s="14"/>
    </row>
    <row r="20" spans="3:8" ht="15.75" x14ac:dyDescent="0.25">
      <c r="C20" s="1">
        <v>5</v>
      </c>
      <c r="D20" s="2">
        <v>17</v>
      </c>
      <c r="E20" s="174" t="s">
        <v>18</v>
      </c>
      <c r="F20" s="175"/>
      <c r="G20" s="176"/>
      <c r="H20" s="4">
        <v>3.9490000000000003</v>
      </c>
    </row>
    <row r="21" spans="3:8" ht="15.75" x14ac:dyDescent="0.25">
      <c r="C21" s="167" t="s">
        <v>19</v>
      </c>
      <c r="D21" s="168"/>
      <c r="E21" s="168"/>
      <c r="F21" s="11">
        <v>71.800000000000011</v>
      </c>
      <c r="G21" s="15"/>
      <c r="H21" s="16"/>
    </row>
    <row r="22" spans="3:8" ht="15.75" x14ac:dyDescent="0.25">
      <c r="C22" s="169" t="s">
        <v>20</v>
      </c>
      <c r="D22" s="170"/>
      <c r="E22" s="9">
        <v>71.8</v>
      </c>
      <c r="F22" s="21"/>
      <c r="G22" s="17"/>
      <c r="H22" s="18"/>
    </row>
    <row r="23" spans="3:8" ht="16.5" thickBot="1" x14ac:dyDescent="0.3">
      <c r="C23" s="165" t="s">
        <v>21</v>
      </c>
      <c r="D23" s="166"/>
      <c r="E23" s="10">
        <v>0</v>
      </c>
      <c r="F23" s="22"/>
      <c r="G23" s="19"/>
      <c r="H23" s="20"/>
    </row>
    <row r="24" spans="3:8" ht="15.75" thickTop="1" x14ac:dyDescent="0.25"/>
  </sheetData>
  <mergeCells count="10">
    <mergeCell ref="C4:H4"/>
    <mergeCell ref="C6:F6"/>
    <mergeCell ref="D18:D19"/>
    <mergeCell ref="C18:C19"/>
    <mergeCell ref="C23:D23"/>
    <mergeCell ref="C21:E21"/>
    <mergeCell ref="C22:D22"/>
    <mergeCell ref="C5:H5"/>
    <mergeCell ref="E20:G20"/>
    <mergeCell ref="E19:F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8"/>
  <sheetViews>
    <sheetView workbookViewId="0">
      <selection sqref="A1:XFD1048576"/>
    </sheetView>
  </sheetViews>
  <sheetFormatPr baseColWidth="10" defaultRowHeight="15" x14ac:dyDescent="0.25"/>
  <sheetData>
    <row r="2" spans="3:5" ht="15.75" thickBot="1" x14ac:dyDescent="0.3"/>
    <row r="3" spans="3:5" ht="27" thickBot="1" x14ac:dyDescent="0.3">
      <c r="C3" s="177" t="s">
        <v>22</v>
      </c>
      <c r="D3" s="178"/>
      <c r="E3" s="179"/>
    </row>
    <row r="4" spans="3:5" x14ac:dyDescent="0.25">
      <c r="C4" s="27" t="s">
        <v>3</v>
      </c>
      <c r="D4" s="28" t="s">
        <v>23</v>
      </c>
      <c r="E4" s="29" t="s">
        <v>24</v>
      </c>
    </row>
    <row r="5" spans="3:5" x14ac:dyDescent="0.25">
      <c r="C5" s="30" t="s">
        <v>25</v>
      </c>
      <c r="D5" s="31">
        <v>45</v>
      </c>
      <c r="E5" s="32">
        <f t="shared" ref="E5:E14" si="0">IF(D5="","",D5/total)</f>
        <v>0.29220779220779219</v>
      </c>
    </row>
    <row r="6" spans="3:5" x14ac:dyDescent="0.25">
      <c r="C6" s="30" t="s">
        <v>26</v>
      </c>
      <c r="D6" s="31">
        <v>35</v>
      </c>
      <c r="E6" s="32">
        <f t="shared" si="0"/>
        <v>0.22727272727272727</v>
      </c>
    </row>
    <row r="7" spans="3:5" x14ac:dyDescent="0.25">
      <c r="C7" s="30" t="s">
        <v>27</v>
      </c>
      <c r="D7" s="31">
        <v>62</v>
      </c>
      <c r="E7" s="32">
        <f t="shared" si="0"/>
        <v>0.40259740259740262</v>
      </c>
    </row>
    <row r="8" spans="3:5" x14ac:dyDescent="0.25">
      <c r="C8" s="30" t="s">
        <v>28</v>
      </c>
      <c r="D8" s="31">
        <v>12</v>
      </c>
      <c r="E8" s="32">
        <f t="shared" si="0"/>
        <v>7.792207792207792E-2</v>
      </c>
    </row>
    <row r="9" spans="3:5" x14ac:dyDescent="0.25">
      <c r="C9" s="30" t="s">
        <v>29</v>
      </c>
      <c r="D9" s="31"/>
      <c r="E9" s="32" t="str">
        <f t="shared" si="0"/>
        <v/>
      </c>
    </row>
    <row r="10" spans="3:5" x14ac:dyDescent="0.25">
      <c r="C10" s="30" t="s">
        <v>30</v>
      </c>
      <c r="D10" s="31"/>
      <c r="E10" s="32" t="str">
        <f t="shared" si="0"/>
        <v/>
      </c>
    </row>
    <row r="11" spans="3:5" x14ac:dyDescent="0.25">
      <c r="C11" s="30" t="s">
        <v>31</v>
      </c>
      <c r="D11" s="31"/>
      <c r="E11" s="32" t="str">
        <f t="shared" si="0"/>
        <v/>
      </c>
    </row>
    <row r="12" spans="3:5" x14ac:dyDescent="0.25">
      <c r="C12" s="30" t="s">
        <v>32</v>
      </c>
      <c r="D12" s="31"/>
      <c r="E12" s="32" t="str">
        <f t="shared" si="0"/>
        <v/>
      </c>
    </row>
    <row r="13" spans="3:5" x14ac:dyDescent="0.25">
      <c r="C13" s="30" t="s">
        <v>33</v>
      </c>
      <c r="D13" s="31"/>
      <c r="E13" s="32" t="str">
        <f t="shared" si="0"/>
        <v/>
      </c>
    </row>
    <row r="14" spans="3:5" ht="15.75" thickBot="1" x14ac:dyDescent="0.3">
      <c r="C14" s="33" t="s">
        <v>34</v>
      </c>
      <c r="D14" s="34"/>
      <c r="E14" s="35" t="str">
        <f t="shared" si="0"/>
        <v/>
      </c>
    </row>
    <row r="15" spans="3:5" ht="15.75" thickBot="1" x14ac:dyDescent="0.3">
      <c r="C15" s="36" t="s">
        <v>35</v>
      </c>
      <c r="D15" s="37">
        <f>SUM(D5:D14)</f>
        <v>154</v>
      </c>
    </row>
    <row r="17" spans="3:4" ht="15.75" thickBot="1" x14ac:dyDescent="0.3"/>
    <row r="18" spans="3:4" ht="30.75" thickBot="1" x14ac:dyDescent="0.3">
      <c r="C18" s="38" t="s">
        <v>36</v>
      </c>
      <c r="D18" s="39">
        <f>COUNT(D5:D14)</f>
        <v>4</v>
      </c>
    </row>
  </sheetData>
  <mergeCells count="1">
    <mergeCell ref="C3:E3"/>
  </mergeCells>
  <conditionalFormatting sqref="D5:D14">
    <cfRule type="cellIs" dxfId="7" priority="1" operator="lessThan">
      <formula>40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workbookViewId="0">
      <selection sqref="A1:XFD1048576"/>
    </sheetView>
  </sheetViews>
  <sheetFormatPr baseColWidth="10" defaultRowHeight="15" x14ac:dyDescent="0.25"/>
  <cols>
    <col min="6" max="6" width="13.28515625" customWidth="1"/>
  </cols>
  <sheetData>
    <row r="2" spans="2:7" ht="15.75" thickBot="1" x14ac:dyDescent="0.3"/>
    <row r="3" spans="2:7" ht="15.75" thickBot="1" x14ac:dyDescent="0.3">
      <c r="B3" s="40" t="s">
        <v>37</v>
      </c>
      <c r="C3" s="41">
        <v>5</v>
      </c>
      <c r="E3" s="40" t="s">
        <v>38</v>
      </c>
      <c r="F3" s="42">
        <f ca="1">TODAY()</f>
        <v>43183</v>
      </c>
    </row>
    <row r="4" spans="2:7" ht="15.75" thickBot="1" x14ac:dyDescent="0.3">
      <c r="G4" s="43"/>
    </row>
    <row r="5" spans="2:7" ht="27" thickBot="1" x14ac:dyDescent="0.3">
      <c r="C5" s="180" t="s">
        <v>39</v>
      </c>
      <c r="D5" s="181"/>
      <c r="E5" s="181"/>
      <c r="F5" s="182"/>
    </row>
    <row r="6" spans="2:7" ht="45.75" thickBot="1" x14ac:dyDescent="0.3">
      <c r="C6" s="44" t="s">
        <v>40</v>
      </c>
      <c r="D6" s="44" t="s">
        <v>41</v>
      </c>
      <c r="E6" s="44" t="s">
        <v>42</v>
      </c>
      <c r="F6" s="45" t="s">
        <v>43</v>
      </c>
    </row>
    <row r="7" spans="2:7" x14ac:dyDescent="0.25">
      <c r="B7" s="46" t="s">
        <v>44</v>
      </c>
      <c r="C7" s="47">
        <v>550</v>
      </c>
      <c r="D7" s="48">
        <f>entree*C7</f>
        <v>2750</v>
      </c>
      <c r="E7" s="49">
        <v>3154</v>
      </c>
      <c r="F7" s="50">
        <f>E7/etudiants</f>
        <v>0.29966745843230402</v>
      </c>
      <c r="G7" t="str">
        <f>IF(F7=MAX(pourcentages),"*","")</f>
        <v/>
      </c>
    </row>
    <row r="8" spans="2:7" x14ac:dyDescent="0.25">
      <c r="B8" s="51" t="s">
        <v>45</v>
      </c>
      <c r="C8" s="52">
        <v>255</v>
      </c>
      <c r="D8" s="53">
        <f>entree*C8</f>
        <v>1275</v>
      </c>
      <c r="E8" s="54">
        <v>2651</v>
      </c>
      <c r="F8" s="55">
        <f>E8/etudiants</f>
        <v>0.25187648456057005</v>
      </c>
      <c r="G8" t="str">
        <f>IF(F8=MAX(pourcentages),"*","")</f>
        <v/>
      </c>
    </row>
    <row r="9" spans="2:7" x14ac:dyDescent="0.25">
      <c r="B9" s="51" t="s">
        <v>46</v>
      </c>
      <c r="C9" s="52">
        <v>420</v>
      </c>
      <c r="D9" s="53">
        <f>entree*C9</f>
        <v>2100</v>
      </c>
      <c r="E9" s="54">
        <v>3850</v>
      </c>
      <c r="F9" s="55">
        <f>E9/etudiants</f>
        <v>0.36579572446555819</v>
      </c>
      <c r="G9" t="str">
        <f>IF(F9=MAX(pourcentages),"*","")</f>
        <v>*</v>
      </c>
    </row>
    <row r="10" spans="2:7" ht="15.75" thickBot="1" x14ac:dyDescent="0.3">
      <c r="B10" s="56" t="s">
        <v>47</v>
      </c>
      <c r="C10" s="52">
        <v>350</v>
      </c>
      <c r="D10" s="53">
        <f>entree*C10</f>
        <v>1750</v>
      </c>
      <c r="E10" s="54">
        <v>870</v>
      </c>
      <c r="F10" s="57">
        <f>E10/etudiants</f>
        <v>8.2660332541567696E-2</v>
      </c>
      <c r="G10" t="str">
        <f>IF(F10=MAX(pourcentages),"*","")</f>
        <v/>
      </c>
    </row>
    <row r="11" spans="2:7" ht="15.75" thickBot="1" x14ac:dyDescent="0.3">
      <c r="B11" s="58"/>
      <c r="C11" s="59">
        <f>SUM(C7:C10)</f>
        <v>1575</v>
      </c>
      <c r="D11" s="60">
        <f>SUM(D7:D10)</f>
        <v>7875</v>
      </c>
      <c r="E11" s="59">
        <f>SUM(E7:E10)</f>
        <v>10525</v>
      </c>
      <c r="F11" s="61"/>
    </row>
    <row r="12" spans="2:7" x14ac:dyDescent="0.25">
      <c r="C12" s="62"/>
      <c r="D12" s="63"/>
      <c r="E12" s="64"/>
      <c r="F12" s="62"/>
    </row>
    <row r="13" spans="2:7" x14ac:dyDescent="0.25">
      <c r="C13" s="62"/>
      <c r="D13" s="63"/>
      <c r="E13" s="64"/>
      <c r="F13" s="62"/>
    </row>
    <row r="14" spans="2:7" x14ac:dyDescent="0.25">
      <c r="C14" s="62"/>
      <c r="D14" s="63"/>
      <c r="E14" s="64"/>
      <c r="F14" s="62"/>
    </row>
    <row r="15" spans="2:7" x14ac:dyDescent="0.25">
      <c r="C15" s="62"/>
      <c r="D15" s="63"/>
      <c r="E15" s="64"/>
      <c r="F15" s="62"/>
    </row>
    <row r="16" spans="2:7" x14ac:dyDescent="0.25">
      <c r="C16" s="62"/>
      <c r="D16" s="63"/>
      <c r="E16" s="64"/>
      <c r="F16" s="62"/>
    </row>
    <row r="17" spans="3:6" x14ac:dyDescent="0.25">
      <c r="C17" s="62"/>
      <c r="D17" s="63"/>
      <c r="E17" s="62"/>
      <c r="F17" s="62"/>
    </row>
    <row r="18" spans="3:6" x14ac:dyDescent="0.25">
      <c r="C18" s="65"/>
      <c r="D18" s="66"/>
      <c r="E18" s="62"/>
      <c r="F18" s="62"/>
    </row>
    <row r="19" spans="3:6" x14ac:dyDescent="0.25">
      <c r="C19" s="62"/>
      <c r="D19" s="62"/>
      <c r="E19" s="62"/>
      <c r="F19" s="62"/>
    </row>
  </sheetData>
  <mergeCells count="1">
    <mergeCell ref="C5:F5"/>
  </mergeCells>
  <conditionalFormatting sqref="F7:F10">
    <cfRule type="cellIs" dxfId="6" priority="1" operator="lessThan">
      <formula>0.15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workbookViewId="0">
      <selection activeCell="F15" sqref="F15:G18"/>
    </sheetView>
  </sheetViews>
  <sheetFormatPr baseColWidth="10" defaultRowHeight="15" x14ac:dyDescent="0.25"/>
  <cols>
    <col min="2" max="2" width="15.28515625" customWidth="1"/>
    <col min="6" max="6" width="15" customWidth="1"/>
    <col min="7" max="7" width="14.28515625" customWidth="1"/>
  </cols>
  <sheetData>
    <row r="2" spans="2:8" ht="15.75" thickBot="1" x14ac:dyDescent="0.3">
      <c r="H2" s="43"/>
    </row>
    <row r="3" spans="2:8" ht="27" thickBot="1" x14ac:dyDescent="0.3">
      <c r="C3" s="180" t="s">
        <v>48</v>
      </c>
      <c r="D3" s="181"/>
      <c r="E3" s="181"/>
      <c r="F3" s="181"/>
      <c r="G3" s="182"/>
    </row>
    <row r="4" spans="2:8" ht="15.75" thickBot="1" x14ac:dyDescent="0.3">
      <c r="C4" s="67">
        <v>3.25</v>
      </c>
      <c r="D4" s="67">
        <v>4.5</v>
      </c>
      <c r="E4" s="67">
        <v>6.5</v>
      </c>
      <c r="F4" s="45"/>
      <c r="G4" s="45"/>
    </row>
    <row r="5" spans="2:8" ht="19.5" thickBot="1" x14ac:dyDescent="0.3">
      <c r="C5" s="68" t="s">
        <v>49</v>
      </c>
      <c r="D5" s="68" t="s">
        <v>50</v>
      </c>
      <c r="E5" s="68" t="s">
        <v>51</v>
      </c>
      <c r="F5" s="45" t="s">
        <v>41</v>
      </c>
      <c r="G5" s="69">
        <f>MAX(F6:F10)</f>
        <v>1320</v>
      </c>
    </row>
    <row r="6" spans="2:8" ht="15.75" thickBot="1" x14ac:dyDescent="0.3">
      <c r="B6" s="70" t="s">
        <v>52</v>
      </c>
      <c r="C6" s="71">
        <v>250</v>
      </c>
      <c r="D6" s="72">
        <v>50</v>
      </c>
      <c r="E6" s="73">
        <v>12</v>
      </c>
      <c r="F6" s="74">
        <f t="shared" ref="F6:F11" si="0">C6*etudiant+D6*prix1+E6*prix2</f>
        <v>1115.5</v>
      </c>
      <c r="G6" s="75" t="str">
        <f t="shared" ref="G6:G11" si="1">VLOOKUP(F6,bilan,2)</f>
        <v>bon</v>
      </c>
    </row>
    <row r="7" spans="2:8" ht="16.5" thickTop="1" thickBot="1" x14ac:dyDescent="0.3">
      <c r="B7" s="76" t="s">
        <v>53</v>
      </c>
      <c r="C7" s="77">
        <v>200</v>
      </c>
      <c r="D7" s="78">
        <v>42</v>
      </c>
      <c r="E7" s="79">
        <v>8</v>
      </c>
      <c r="F7" s="80">
        <f t="shared" si="0"/>
        <v>891</v>
      </c>
      <c r="G7" s="81" t="str">
        <f t="shared" si="1"/>
        <v>moyen</v>
      </c>
    </row>
    <row r="8" spans="2:8" ht="16.5" thickTop="1" thickBot="1" x14ac:dyDescent="0.3">
      <c r="B8" s="76" t="s">
        <v>54</v>
      </c>
      <c r="C8" s="77">
        <v>190</v>
      </c>
      <c r="D8" s="78">
        <v>35</v>
      </c>
      <c r="E8" s="79">
        <v>45</v>
      </c>
      <c r="F8" s="80">
        <f t="shared" si="0"/>
        <v>1067.5</v>
      </c>
      <c r="G8" s="81" t="str">
        <f t="shared" si="1"/>
        <v>bon</v>
      </c>
    </row>
    <row r="9" spans="2:8" ht="16.5" thickTop="1" thickBot="1" x14ac:dyDescent="0.3">
      <c r="B9" s="76" t="s">
        <v>55</v>
      </c>
      <c r="C9" s="77">
        <v>210</v>
      </c>
      <c r="D9" s="78">
        <v>45</v>
      </c>
      <c r="E9" s="79">
        <v>14</v>
      </c>
      <c r="F9" s="80">
        <f t="shared" si="0"/>
        <v>976</v>
      </c>
      <c r="G9" s="81" t="str">
        <f t="shared" si="1"/>
        <v>moyen</v>
      </c>
    </row>
    <row r="10" spans="2:8" ht="16.5" thickTop="1" thickBot="1" x14ac:dyDescent="0.3">
      <c r="B10" s="76" t="s">
        <v>56</v>
      </c>
      <c r="C10" s="77">
        <v>300</v>
      </c>
      <c r="D10" s="78">
        <v>55</v>
      </c>
      <c r="E10" s="79">
        <v>15</v>
      </c>
      <c r="F10" s="80">
        <f t="shared" si="0"/>
        <v>1320</v>
      </c>
      <c r="G10" s="81" t="str">
        <f t="shared" si="1"/>
        <v>très bon</v>
      </c>
    </row>
    <row r="11" spans="2:8" ht="16.5" thickTop="1" thickBot="1" x14ac:dyDescent="0.3">
      <c r="B11" s="82" t="s">
        <v>57</v>
      </c>
      <c r="C11" s="83">
        <v>110</v>
      </c>
      <c r="D11" s="84">
        <v>20</v>
      </c>
      <c r="E11" s="85">
        <v>5</v>
      </c>
      <c r="F11" s="86">
        <f t="shared" si="0"/>
        <v>480</v>
      </c>
      <c r="G11" s="87" t="str">
        <f t="shared" si="1"/>
        <v>faible</v>
      </c>
    </row>
    <row r="12" spans="2:8" ht="15.75" thickBot="1" x14ac:dyDescent="0.3">
      <c r="C12" s="88">
        <f>SUM(C6:C11)</f>
        <v>1260</v>
      </c>
      <c r="D12" s="89">
        <f t="shared" ref="D12:E12" si="2">SUM(D6:D11)</f>
        <v>247</v>
      </c>
      <c r="E12" s="90">
        <f t="shared" si="2"/>
        <v>99</v>
      </c>
      <c r="F12" s="58"/>
      <c r="G12" s="61"/>
    </row>
    <row r="13" spans="2:8" ht="15.75" thickBot="1" x14ac:dyDescent="0.3">
      <c r="C13" s="62"/>
      <c r="D13" s="63"/>
      <c r="E13" s="64"/>
      <c r="F13" s="64"/>
      <c r="G13" s="62"/>
    </row>
    <row r="14" spans="2:8" ht="45.75" thickBot="1" x14ac:dyDescent="0.3">
      <c r="B14" s="91" t="s">
        <v>58</v>
      </c>
      <c r="C14" s="92">
        <f>COUNTIF(C6:C11,"&gt;40")</f>
        <v>6</v>
      </c>
      <c r="D14" s="92">
        <f t="shared" ref="D14:E14" si="3">COUNTIF(D6:D11,"&gt;40")</f>
        <v>4</v>
      </c>
      <c r="E14" s="92">
        <f t="shared" si="3"/>
        <v>1</v>
      </c>
      <c r="F14" s="64"/>
      <c r="G14" s="62"/>
    </row>
    <row r="15" spans="2:8" x14ac:dyDescent="0.25">
      <c r="C15" s="62"/>
      <c r="D15" s="63"/>
      <c r="E15" s="64"/>
      <c r="F15" s="93">
        <v>0</v>
      </c>
      <c r="G15" s="94" t="s">
        <v>59</v>
      </c>
    </row>
    <row r="16" spans="2:8" x14ac:dyDescent="0.25">
      <c r="C16" s="62"/>
      <c r="D16" s="63"/>
      <c r="E16" s="64"/>
      <c r="F16" s="95">
        <v>500</v>
      </c>
      <c r="G16" s="96" t="s">
        <v>60</v>
      </c>
    </row>
    <row r="17" spans="3:7" x14ac:dyDescent="0.25">
      <c r="C17" s="62"/>
      <c r="D17" s="63"/>
      <c r="E17" s="64"/>
      <c r="F17" s="95">
        <v>1000</v>
      </c>
      <c r="G17" s="96" t="s">
        <v>61</v>
      </c>
    </row>
    <row r="18" spans="3:7" ht="15.75" thickBot="1" x14ac:dyDescent="0.3">
      <c r="C18" s="62"/>
      <c r="D18" s="63"/>
      <c r="E18" s="62"/>
      <c r="F18" s="97">
        <v>1200</v>
      </c>
      <c r="G18" s="98" t="s">
        <v>62</v>
      </c>
    </row>
    <row r="19" spans="3:7" x14ac:dyDescent="0.25">
      <c r="C19" s="65"/>
      <c r="D19" s="66"/>
      <c r="E19" s="62"/>
      <c r="F19" s="62"/>
      <c r="G19" s="62"/>
    </row>
    <row r="20" spans="3:7" x14ac:dyDescent="0.25">
      <c r="C20" s="62"/>
      <c r="D20" s="62"/>
      <c r="E20" s="62"/>
      <c r="F20" s="62"/>
      <c r="G20" s="62"/>
    </row>
  </sheetData>
  <mergeCells count="1">
    <mergeCell ref="C3:G3"/>
  </mergeCells>
  <conditionalFormatting sqref="G6:G11">
    <cfRule type="cellIs" dxfId="5" priority="2" operator="lessThan">
      <formula>0.15</formula>
    </cfRule>
  </conditionalFormatting>
  <conditionalFormatting sqref="F6:F11">
    <cfRule type="cellIs" dxfId="4" priority="1" operator="greaterThan">
      <formula>850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topLeftCell="A4" workbookViewId="0">
      <selection activeCell="E25" sqref="E25"/>
    </sheetView>
  </sheetViews>
  <sheetFormatPr baseColWidth="10" defaultRowHeight="15" x14ac:dyDescent="0.25"/>
  <cols>
    <col min="2" max="2" width="15.28515625" customWidth="1"/>
    <col min="3" max="3" width="13.42578125" bestFit="1" customWidth="1"/>
    <col min="4" max="4" width="15.5703125" customWidth="1"/>
    <col min="5" max="5" width="13.5703125" customWidth="1"/>
    <col min="6" max="6" width="15" customWidth="1"/>
    <col min="7" max="7" width="14.28515625" customWidth="1"/>
  </cols>
  <sheetData>
    <row r="1" spans="2:8" ht="15.75" thickBot="1" x14ac:dyDescent="0.3">
      <c r="H1" s="43"/>
    </row>
    <row r="2" spans="2:8" ht="27" thickBot="1" x14ac:dyDescent="0.3">
      <c r="C2" s="177" t="s">
        <v>63</v>
      </c>
      <c r="D2" s="178"/>
      <c r="E2" s="179"/>
      <c r="F2" s="99"/>
    </row>
    <row r="3" spans="2:8" ht="20.25" x14ac:dyDescent="0.25">
      <c r="C3" s="100" t="s">
        <v>64</v>
      </c>
      <c r="D3" s="101" t="s">
        <v>65</v>
      </c>
      <c r="E3" s="102" t="s">
        <v>49</v>
      </c>
      <c r="F3" s="103"/>
    </row>
    <row r="4" spans="2:8" ht="21" thickBot="1" x14ac:dyDescent="0.35">
      <c r="C4" s="104">
        <v>8</v>
      </c>
      <c r="D4" s="105">
        <v>4.5</v>
      </c>
      <c r="E4" s="106">
        <v>6</v>
      </c>
      <c r="F4" s="103"/>
    </row>
    <row r="5" spans="2:8" s="62" customFormat="1" ht="15.75" thickBot="1" x14ac:dyDescent="0.3">
      <c r="C5" s="107"/>
      <c r="D5" s="107"/>
      <c r="E5" s="107"/>
      <c r="F5" s="103"/>
    </row>
    <row r="6" spans="2:8" ht="36.75" thickBot="1" x14ac:dyDescent="0.3">
      <c r="B6" s="108"/>
      <c r="C6" s="109"/>
      <c r="D6" s="110" t="s">
        <v>66</v>
      </c>
      <c r="E6" s="111" t="s">
        <v>67</v>
      </c>
      <c r="F6" s="103"/>
      <c r="G6" s="112"/>
    </row>
    <row r="7" spans="2:8" ht="18" x14ac:dyDescent="0.25">
      <c r="B7" s="62"/>
      <c r="C7" s="113" t="s">
        <v>64</v>
      </c>
      <c r="D7" s="114">
        <v>5</v>
      </c>
      <c r="E7" s="115">
        <f>D7*normal</f>
        <v>40</v>
      </c>
      <c r="F7" s="63"/>
      <c r="G7" s="116"/>
    </row>
    <row r="8" spans="2:8" ht="18" x14ac:dyDescent="0.25">
      <c r="B8" s="62"/>
      <c r="C8" s="117" t="s">
        <v>65</v>
      </c>
      <c r="D8" s="118">
        <v>1</v>
      </c>
      <c r="E8" s="119">
        <f>D8*privilege</f>
        <v>4.5</v>
      </c>
      <c r="F8" s="63"/>
      <c r="G8" s="116"/>
    </row>
    <row r="9" spans="2:8" ht="18.75" thickBot="1" x14ac:dyDescent="0.3">
      <c r="B9" s="62"/>
      <c r="C9" s="120" t="s">
        <v>49</v>
      </c>
      <c r="D9" s="121">
        <v>4</v>
      </c>
      <c r="E9" s="122">
        <f>D9*etud</f>
        <v>24</v>
      </c>
      <c r="F9" s="63"/>
      <c r="G9" s="116"/>
    </row>
    <row r="10" spans="2:8" ht="36.75" thickBot="1" x14ac:dyDescent="0.3">
      <c r="B10" s="123">
        <f>VLOOKUP(E10,C17:D21,2,TRUE)</f>
        <v>4</v>
      </c>
      <c r="C10" s="124" t="str">
        <f>IF(E10&gt;50,"Glace(s) offerte(s)","Cadeau ?")</f>
        <v>Glace(s) offerte(s)</v>
      </c>
      <c r="D10" s="125"/>
      <c r="E10" s="126">
        <f>SUM(E7:E9)</f>
        <v>68.5</v>
      </c>
      <c r="F10" s="63"/>
      <c r="G10" s="116"/>
    </row>
    <row r="11" spans="2:8" x14ac:dyDescent="0.25">
      <c r="B11" s="62"/>
      <c r="C11" s="127"/>
      <c r="D11" s="127"/>
      <c r="E11" s="127"/>
      <c r="F11" s="63"/>
      <c r="G11" s="116"/>
    </row>
    <row r="12" spans="2:8" x14ac:dyDescent="0.25">
      <c r="B12" s="62"/>
      <c r="C12" s="127"/>
      <c r="D12" s="127"/>
      <c r="E12" s="127"/>
      <c r="F12" s="63"/>
      <c r="G12" s="116"/>
    </row>
    <row r="13" spans="2:8" x14ac:dyDescent="0.25">
      <c r="B13" s="62"/>
      <c r="E13" s="128"/>
      <c r="F13" s="64"/>
      <c r="G13" s="62"/>
    </row>
    <row r="14" spans="2:8" x14ac:dyDescent="0.25">
      <c r="B14" s="62"/>
      <c r="E14" s="127"/>
      <c r="F14" s="62"/>
      <c r="G14" s="62"/>
    </row>
    <row r="15" spans="2:8" x14ac:dyDescent="0.25">
      <c r="B15" s="62"/>
      <c r="E15" s="127"/>
      <c r="F15" s="62"/>
      <c r="G15" s="62"/>
    </row>
    <row r="16" spans="2:8" ht="15.75" thickBot="1" x14ac:dyDescent="0.3">
      <c r="B16" s="62"/>
      <c r="E16" s="127"/>
      <c r="F16" s="62"/>
      <c r="G16" s="62"/>
    </row>
    <row r="17" spans="2:7" ht="20.25" x14ac:dyDescent="0.3">
      <c r="B17" s="62"/>
      <c r="C17" s="129">
        <v>0</v>
      </c>
      <c r="D17" s="130">
        <v>0</v>
      </c>
      <c r="E17" s="127"/>
      <c r="F17" s="62"/>
      <c r="G17" s="62"/>
    </row>
    <row r="18" spans="2:7" ht="20.25" x14ac:dyDescent="0.3">
      <c r="B18" s="62"/>
      <c r="C18" s="131">
        <v>20</v>
      </c>
      <c r="D18" s="132">
        <v>1</v>
      </c>
      <c r="E18" s="127"/>
      <c r="F18" s="62"/>
      <c r="G18" s="62"/>
    </row>
    <row r="19" spans="2:7" ht="20.25" x14ac:dyDescent="0.25">
      <c r="B19" s="62"/>
      <c r="C19" s="133">
        <v>40</v>
      </c>
      <c r="D19" s="132">
        <v>2</v>
      </c>
      <c r="E19" s="127"/>
      <c r="F19" s="62"/>
      <c r="G19" s="62"/>
    </row>
    <row r="20" spans="2:7" ht="20.25" x14ac:dyDescent="0.3">
      <c r="B20" s="62"/>
      <c r="C20" s="131">
        <v>60</v>
      </c>
      <c r="D20" s="134">
        <v>4</v>
      </c>
      <c r="E20" s="127"/>
    </row>
    <row r="21" spans="2:7" ht="21" thickBot="1" x14ac:dyDescent="0.35">
      <c r="B21" s="62"/>
      <c r="C21" s="135">
        <v>80</v>
      </c>
      <c r="D21" s="136">
        <v>6</v>
      </c>
      <c r="E21" s="127"/>
    </row>
    <row r="22" spans="2:7" x14ac:dyDescent="0.25">
      <c r="B22" s="62"/>
      <c r="E22" s="127"/>
    </row>
    <row r="23" spans="2:7" x14ac:dyDescent="0.25">
      <c r="B23" s="62"/>
      <c r="E23" s="127"/>
    </row>
  </sheetData>
  <mergeCells count="1">
    <mergeCell ref="C2:E2"/>
  </mergeCells>
  <conditionalFormatting sqref="G7:G12">
    <cfRule type="cellIs" dxfId="3" priority="3" operator="lessThan">
      <formula>0.15</formula>
    </cfRule>
  </conditionalFormatting>
  <conditionalFormatting sqref="F7:F12">
    <cfRule type="cellIs" dxfId="2" priority="2" operator="greaterThan">
      <formula>850</formula>
    </cfRule>
  </conditionalFormatting>
  <conditionalFormatting sqref="E10">
    <cfRule type="cellIs" dxfId="1" priority="1" operator="greaterThan">
      <formula>50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3"/>
  <sheetViews>
    <sheetView tabSelected="1" workbookViewId="0">
      <selection activeCell="G8" sqref="G8"/>
    </sheetView>
  </sheetViews>
  <sheetFormatPr baseColWidth="10" defaultRowHeight="15" x14ac:dyDescent="0.25"/>
  <cols>
    <col min="3" max="3" width="15.7109375" customWidth="1"/>
    <col min="7" max="7" width="18.140625" customWidth="1"/>
  </cols>
  <sheetData>
    <row r="2" spans="3:7" x14ac:dyDescent="0.25">
      <c r="D2" s="137"/>
    </row>
    <row r="3" spans="3:7" ht="15.75" thickBot="1" x14ac:dyDescent="0.3"/>
    <row r="4" spans="3:7" ht="48" thickTop="1" thickBot="1" x14ac:dyDescent="0.3">
      <c r="C4" s="183" t="s">
        <v>68</v>
      </c>
      <c r="D4" s="184"/>
      <c r="E4" s="184"/>
      <c r="F4" s="184"/>
      <c r="G4" s="185"/>
    </row>
    <row r="5" spans="3:7" ht="22.5" thickTop="1" thickBot="1" x14ac:dyDescent="0.3">
      <c r="C5" s="138" t="s">
        <v>69</v>
      </c>
      <c r="D5" s="139" t="s">
        <v>70</v>
      </c>
      <c r="E5" s="139" t="s">
        <v>71</v>
      </c>
      <c r="F5" s="139" t="s">
        <v>72</v>
      </c>
      <c r="G5" s="140" t="s">
        <v>73</v>
      </c>
    </row>
    <row r="6" spans="3:7" ht="21.75" thickBot="1" x14ac:dyDescent="0.4">
      <c r="C6" s="141" t="s">
        <v>74</v>
      </c>
      <c r="D6" s="142">
        <v>6</v>
      </c>
      <c r="E6" s="142">
        <f t="shared" ref="E6:E14" si="0">D6*distance</f>
        <v>2400</v>
      </c>
      <c r="F6" s="142">
        <f t="shared" ref="F6:F14" si="1">IF(D6&gt;10,20,D6*points)</f>
        <v>12</v>
      </c>
      <c r="G6" s="143" t="str">
        <f t="shared" ref="G6:G14" si="2">VLOOKUP(E6,appreciation,2,TRUE)</f>
        <v>bonne</v>
      </c>
    </row>
    <row r="7" spans="3:7" ht="21.75" thickBot="1" x14ac:dyDescent="0.4">
      <c r="C7" s="141" t="s">
        <v>75</v>
      </c>
      <c r="D7" s="142">
        <v>7</v>
      </c>
      <c r="E7" s="142">
        <f t="shared" si="0"/>
        <v>2800</v>
      </c>
      <c r="F7" s="142">
        <f t="shared" si="1"/>
        <v>14</v>
      </c>
      <c r="G7" s="143" t="str">
        <f t="shared" si="2"/>
        <v>excellente</v>
      </c>
    </row>
    <row r="8" spans="3:7" ht="21.75" thickBot="1" x14ac:dyDescent="0.4">
      <c r="C8" s="141" t="s">
        <v>76</v>
      </c>
      <c r="D8" s="142">
        <v>4</v>
      </c>
      <c r="E8" s="142">
        <f t="shared" si="0"/>
        <v>1600</v>
      </c>
      <c r="F8" s="142">
        <f t="shared" si="1"/>
        <v>8</v>
      </c>
      <c r="G8" s="143" t="str">
        <f t="shared" si="2"/>
        <v>mediocre</v>
      </c>
    </row>
    <row r="9" spans="3:7" ht="21.75" thickBot="1" x14ac:dyDescent="0.4">
      <c r="C9" s="141" t="s">
        <v>77</v>
      </c>
      <c r="D9" s="142">
        <v>11</v>
      </c>
      <c r="E9" s="142">
        <f t="shared" si="0"/>
        <v>4400</v>
      </c>
      <c r="F9" s="142">
        <f t="shared" si="1"/>
        <v>20</v>
      </c>
      <c r="G9" s="143" t="str">
        <f t="shared" si="2"/>
        <v>excellente</v>
      </c>
    </row>
    <row r="10" spans="3:7" ht="21.75" thickBot="1" x14ac:dyDescent="0.4">
      <c r="C10" s="141" t="s">
        <v>77</v>
      </c>
      <c r="D10" s="142">
        <v>9</v>
      </c>
      <c r="E10" s="142">
        <f t="shared" si="0"/>
        <v>3600</v>
      </c>
      <c r="F10" s="142">
        <f t="shared" si="1"/>
        <v>18</v>
      </c>
      <c r="G10" s="143" t="str">
        <f t="shared" si="2"/>
        <v>excellente</v>
      </c>
    </row>
    <row r="11" spans="3:7" ht="21.75" thickBot="1" x14ac:dyDescent="0.4">
      <c r="C11" s="141" t="s">
        <v>78</v>
      </c>
      <c r="D11" s="142">
        <v>7</v>
      </c>
      <c r="E11" s="142">
        <f t="shared" si="0"/>
        <v>2800</v>
      </c>
      <c r="F11" s="142">
        <f t="shared" si="1"/>
        <v>14</v>
      </c>
      <c r="G11" s="143" t="str">
        <f t="shared" si="2"/>
        <v>excellente</v>
      </c>
    </row>
    <row r="12" spans="3:7" ht="21.75" thickBot="1" x14ac:dyDescent="0.4">
      <c r="C12" s="141" t="s">
        <v>79</v>
      </c>
      <c r="D12" s="142">
        <v>8</v>
      </c>
      <c r="E12" s="142">
        <f t="shared" si="0"/>
        <v>3200</v>
      </c>
      <c r="F12" s="142">
        <f t="shared" si="1"/>
        <v>16</v>
      </c>
      <c r="G12" s="143" t="str">
        <f t="shared" si="2"/>
        <v>excellente</v>
      </c>
    </row>
    <row r="13" spans="3:7" ht="21.75" thickBot="1" x14ac:dyDescent="0.4">
      <c r="C13" s="141" t="s">
        <v>80</v>
      </c>
      <c r="D13" s="142">
        <v>5</v>
      </c>
      <c r="E13" s="142">
        <f t="shared" si="0"/>
        <v>2000</v>
      </c>
      <c r="F13" s="142">
        <f t="shared" si="1"/>
        <v>10</v>
      </c>
      <c r="G13" s="143" t="str">
        <f t="shared" si="2"/>
        <v>moyenne</v>
      </c>
    </row>
    <row r="14" spans="3:7" ht="21.75" thickBot="1" x14ac:dyDescent="0.4">
      <c r="C14" s="144" t="s">
        <v>81</v>
      </c>
      <c r="D14" s="145">
        <v>11</v>
      </c>
      <c r="E14" s="145">
        <f t="shared" si="0"/>
        <v>4400</v>
      </c>
      <c r="F14" s="146">
        <f t="shared" si="1"/>
        <v>20</v>
      </c>
      <c r="G14" s="147" t="str">
        <f t="shared" si="2"/>
        <v>excellente</v>
      </c>
    </row>
    <row r="15" spans="3:7" ht="39" thickTop="1" thickBot="1" x14ac:dyDescent="0.3">
      <c r="D15" s="148" t="s">
        <v>82</v>
      </c>
      <c r="E15" s="149">
        <f>SUM(E6:E14)</f>
        <v>27200</v>
      </c>
    </row>
    <row r="18" spans="3:7" ht="15.75" thickBot="1" x14ac:dyDescent="0.3"/>
    <row r="19" spans="3:7" ht="18.75" x14ac:dyDescent="0.3">
      <c r="C19" s="150" t="s">
        <v>83</v>
      </c>
      <c r="D19" s="151">
        <v>2</v>
      </c>
      <c r="E19" s="152"/>
      <c r="F19" s="150">
        <v>0</v>
      </c>
      <c r="G19" s="151" t="s">
        <v>84</v>
      </c>
    </row>
    <row r="20" spans="3:7" ht="18.75" x14ac:dyDescent="0.3">
      <c r="C20" s="153" t="s">
        <v>85</v>
      </c>
      <c r="D20" s="154">
        <v>400</v>
      </c>
      <c r="E20" s="152"/>
      <c r="F20" s="153">
        <v>1600</v>
      </c>
      <c r="G20" s="154" t="s">
        <v>86</v>
      </c>
    </row>
    <row r="21" spans="3:7" ht="19.5" thickBot="1" x14ac:dyDescent="0.35">
      <c r="C21" s="155" t="s">
        <v>87</v>
      </c>
      <c r="D21" s="156">
        <f>MAX(D6:D14)</f>
        <v>11</v>
      </c>
      <c r="E21" s="152"/>
      <c r="F21" s="153">
        <v>2000</v>
      </c>
      <c r="G21" s="154" t="s">
        <v>88</v>
      </c>
    </row>
    <row r="22" spans="3:7" ht="18.75" x14ac:dyDescent="0.3">
      <c r="C22" s="152"/>
      <c r="D22" s="152"/>
      <c r="E22" s="152"/>
      <c r="F22" s="153">
        <v>2400</v>
      </c>
      <c r="G22" s="154" t="s">
        <v>89</v>
      </c>
    </row>
    <row r="23" spans="3:7" ht="19.5" thickBot="1" x14ac:dyDescent="0.35">
      <c r="C23" s="152"/>
      <c r="D23" s="152"/>
      <c r="E23" s="152"/>
      <c r="F23" s="155">
        <v>2800</v>
      </c>
      <c r="G23" s="156" t="s">
        <v>90</v>
      </c>
    </row>
  </sheetData>
  <mergeCells count="1">
    <mergeCell ref="C4:G4"/>
  </mergeCells>
  <conditionalFormatting sqref="G6:G14">
    <cfRule type="cellIs" dxfId="0" priority="1" operator="equal">
      <formula>"excellente"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1:D40"/>
  <sheetViews>
    <sheetView topLeftCell="A19" workbookViewId="0">
      <selection activeCell="C21" sqref="C21:D40"/>
    </sheetView>
  </sheetViews>
  <sheetFormatPr baseColWidth="10" defaultRowHeight="15" x14ac:dyDescent="0.25"/>
  <sheetData>
    <row r="21" spans="3:4" x14ac:dyDescent="0.25">
      <c r="C21" s="157" t="s">
        <v>69</v>
      </c>
      <c r="D21" s="157" t="s">
        <v>91</v>
      </c>
    </row>
    <row r="22" spans="3:4" x14ac:dyDescent="0.25">
      <c r="C22" s="157" t="s">
        <v>92</v>
      </c>
      <c r="D22" s="157" t="s">
        <v>93</v>
      </c>
    </row>
    <row r="23" spans="3:4" x14ac:dyDescent="0.25">
      <c r="C23" s="157" t="s">
        <v>94</v>
      </c>
      <c r="D23" s="157" t="s">
        <v>95</v>
      </c>
    </row>
    <row r="24" spans="3:4" x14ac:dyDescent="0.25">
      <c r="C24" s="157" t="s">
        <v>96</v>
      </c>
      <c r="D24" s="157" t="s">
        <v>97</v>
      </c>
    </row>
    <row r="25" spans="3:4" x14ac:dyDescent="0.25">
      <c r="C25" s="157" t="s">
        <v>98</v>
      </c>
      <c r="D25" s="157" t="s">
        <v>99</v>
      </c>
    </row>
    <row r="26" spans="3:4" x14ac:dyDescent="0.25">
      <c r="C26" s="157" t="s">
        <v>100</v>
      </c>
      <c r="D26" s="157" t="s">
        <v>101</v>
      </c>
    </row>
    <row r="27" spans="3:4" x14ac:dyDescent="0.25">
      <c r="C27" s="157" t="s">
        <v>102</v>
      </c>
      <c r="D27" s="157" t="s">
        <v>103</v>
      </c>
    </row>
    <row r="28" spans="3:4" x14ac:dyDescent="0.25">
      <c r="C28" s="157" t="s">
        <v>104</v>
      </c>
      <c r="D28" s="157" t="s">
        <v>103</v>
      </c>
    </row>
    <row r="29" spans="3:4" x14ac:dyDescent="0.25">
      <c r="C29" s="157" t="s">
        <v>105</v>
      </c>
      <c r="D29" s="157" t="s">
        <v>106</v>
      </c>
    </row>
    <row r="30" spans="3:4" x14ac:dyDescent="0.25">
      <c r="C30" s="157" t="s">
        <v>107</v>
      </c>
      <c r="D30" s="157" t="s">
        <v>108</v>
      </c>
    </row>
    <row r="31" spans="3:4" x14ac:dyDescent="0.25">
      <c r="C31" s="157" t="s">
        <v>109</v>
      </c>
      <c r="D31" s="157" t="s">
        <v>110</v>
      </c>
    </row>
    <row r="32" spans="3:4" x14ac:dyDescent="0.25">
      <c r="C32" s="157" t="s">
        <v>111</v>
      </c>
      <c r="D32" s="157" t="s">
        <v>112</v>
      </c>
    </row>
    <row r="33" spans="3:4" x14ac:dyDescent="0.25">
      <c r="C33" s="157" t="s">
        <v>113</v>
      </c>
      <c r="D33" s="157" t="s">
        <v>114</v>
      </c>
    </row>
    <row r="34" spans="3:4" x14ac:dyDescent="0.25">
      <c r="C34" s="157" t="s">
        <v>113</v>
      </c>
      <c r="D34" s="157" t="s">
        <v>110</v>
      </c>
    </row>
    <row r="35" spans="3:4" x14ac:dyDescent="0.25">
      <c r="C35" s="157" t="s">
        <v>115</v>
      </c>
      <c r="D35" s="157" t="s">
        <v>116</v>
      </c>
    </row>
    <row r="36" spans="3:4" x14ac:dyDescent="0.25">
      <c r="C36" s="157" t="s">
        <v>117</v>
      </c>
      <c r="D36" s="157" t="s">
        <v>118</v>
      </c>
    </row>
    <row r="37" spans="3:4" x14ac:dyDescent="0.25">
      <c r="C37" s="157" t="s">
        <v>119</v>
      </c>
      <c r="D37" s="157" t="s">
        <v>120</v>
      </c>
    </row>
    <row r="38" spans="3:4" x14ac:dyDescent="0.25">
      <c r="C38" s="157" t="s">
        <v>121</v>
      </c>
      <c r="D38" s="157" t="s">
        <v>122</v>
      </c>
    </row>
    <row r="39" spans="3:4" x14ac:dyDescent="0.25">
      <c r="C39" s="157" t="s">
        <v>123</v>
      </c>
      <c r="D39" s="157" t="s">
        <v>124</v>
      </c>
    </row>
    <row r="40" spans="3:4" x14ac:dyDescent="0.25">
      <c r="C40" s="157" t="s">
        <v>125</v>
      </c>
      <c r="D40" s="157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14</vt:i4>
      </vt:variant>
    </vt:vector>
  </HeadingPairs>
  <TitlesOfParts>
    <vt:vector size="21" baseType="lpstr">
      <vt:lpstr>Feuil1</vt:lpstr>
      <vt:lpstr>Feuil2</vt:lpstr>
      <vt:lpstr>Feuil3</vt:lpstr>
      <vt:lpstr>Feuil4</vt:lpstr>
      <vt:lpstr>Feuil5</vt:lpstr>
      <vt:lpstr>Feuil6</vt:lpstr>
      <vt:lpstr>Feuil7</vt:lpstr>
      <vt:lpstr>appreciation</vt:lpstr>
      <vt:lpstr>bilan</vt:lpstr>
      <vt:lpstr>distance</vt:lpstr>
      <vt:lpstr>entree</vt:lpstr>
      <vt:lpstr>etud</vt:lpstr>
      <vt:lpstr>etudiant</vt:lpstr>
      <vt:lpstr>etudiants</vt:lpstr>
      <vt:lpstr>normal</vt:lpstr>
      <vt:lpstr>points</vt:lpstr>
      <vt:lpstr>pourcentages</vt:lpstr>
      <vt:lpstr>privilege</vt:lpstr>
      <vt:lpstr>prix1</vt:lpstr>
      <vt:lpstr>prix2</vt:lpstr>
      <vt:lpstr>total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dcterms:created xsi:type="dcterms:W3CDTF">2017-09-24T08:44:29Z</dcterms:created>
  <dcterms:modified xsi:type="dcterms:W3CDTF">2018-03-24T15:37:57Z</dcterms:modified>
</cp:coreProperties>
</file>